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W:\Gestión Humana\Formatos\"/>
    </mc:Choice>
  </mc:AlternateContent>
  <xr:revisionPtr revIDLastSave="0" documentId="13_ncr:1_{F4AC76FC-903E-4954-80A8-B15C16618D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rmato" sheetId="1" r:id="rId1"/>
    <sheet name="Parametros_2026" sheetId="2" r:id="rId2"/>
    <sheet name="Festivos_2026_2027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1" l="1"/>
  <c r="K16" i="1"/>
  <c r="K17" i="1"/>
  <c r="K18" i="1"/>
  <c r="K19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H15" i="1"/>
  <c r="H16" i="1"/>
  <c r="H17" i="1"/>
  <c r="H18" i="1"/>
  <c r="H19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E15" i="1"/>
  <c r="E16" i="1"/>
  <c r="E17" i="1"/>
  <c r="E18" i="1"/>
  <c r="E19" i="1"/>
  <c r="H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14" i="1"/>
  <c r="F14" i="1"/>
  <c r="G14" i="1"/>
  <c r="H14" i="1"/>
  <c r="I14" i="1"/>
  <c r="J14" i="1"/>
  <c r="B6" i="2"/>
  <c r="M41" i="1"/>
  <c r="N41" i="1" s="1"/>
  <c r="A41" i="1"/>
  <c r="M40" i="1"/>
  <c r="N40" i="1" s="1"/>
  <c r="A40" i="1"/>
  <c r="M39" i="1"/>
  <c r="N39" i="1" s="1"/>
  <c r="A39" i="1"/>
  <c r="N38" i="1"/>
  <c r="M38" i="1"/>
  <c r="A38" i="1"/>
  <c r="M37" i="1"/>
  <c r="N37" i="1" s="1"/>
  <c r="A37" i="1"/>
  <c r="M36" i="1"/>
  <c r="N36" i="1" s="1"/>
  <c r="A36" i="1"/>
  <c r="M35" i="1"/>
  <c r="N35" i="1" s="1"/>
  <c r="A35" i="1"/>
  <c r="M34" i="1"/>
  <c r="N34" i="1" s="1"/>
  <c r="A34" i="1"/>
  <c r="M33" i="1"/>
  <c r="N33" i="1" s="1"/>
  <c r="A33" i="1"/>
  <c r="M32" i="1"/>
  <c r="N32" i="1" s="1"/>
  <c r="A32" i="1"/>
  <c r="M31" i="1"/>
  <c r="N31" i="1" s="1"/>
  <c r="A31" i="1"/>
  <c r="M30" i="1"/>
  <c r="N30" i="1" s="1"/>
  <c r="A30" i="1"/>
  <c r="M29" i="1"/>
  <c r="N29" i="1" s="1"/>
  <c r="A29" i="1"/>
  <c r="M28" i="1"/>
  <c r="N28" i="1" s="1"/>
  <c r="A28" i="1"/>
  <c r="M27" i="1"/>
  <c r="N27" i="1" s="1"/>
  <c r="A27" i="1"/>
  <c r="M26" i="1"/>
  <c r="N26" i="1" s="1"/>
  <c r="A26" i="1"/>
  <c r="M25" i="1"/>
  <c r="N25" i="1" s="1"/>
  <c r="A25" i="1"/>
  <c r="M24" i="1"/>
  <c r="N24" i="1" s="1"/>
  <c r="A24" i="1"/>
  <c r="M23" i="1"/>
  <c r="N23" i="1" s="1"/>
  <c r="A23" i="1"/>
  <c r="M22" i="1"/>
  <c r="N22" i="1" s="1"/>
  <c r="A22" i="1"/>
  <c r="M21" i="1"/>
  <c r="N21" i="1" s="1"/>
  <c r="A21" i="1"/>
  <c r="M20" i="1"/>
  <c r="N20" i="1" s="1"/>
  <c r="A20" i="1"/>
  <c r="M19" i="1"/>
  <c r="N19" i="1" s="1"/>
  <c r="A19" i="1"/>
  <c r="M18" i="1"/>
  <c r="N18" i="1" s="1"/>
  <c r="A18" i="1"/>
  <c r="M17" i="1"/>
  <c r="N17" i="1" s="1"/>
  <c r="A17" i="1"/>
  <c r="M16" i="1"/>
  <c r="N16" i="1" s="1"/>
  <c r="A16" i="1"/>
  <c r="M15" i="1"/>
  <c r="N15" i="1" s="1"/>
  <c r="A15" i="1"/>
  <c r="M14" i="1"/>
  <c r="N14" i="1" s="1"/>
  <c r="A14" i="1"/>
  <c r="N13" i="1"/>
  <c r="M13" i="1"/>
  <c r="K13" i="1"/>
  <c r="J13" i="1"/>
  <c r="I13" i="1"/>
  <c r="H13" i="1"/>
  <c r="G13" i="1"/>
  <c r="F13" i="1"/>
  <c r="A13" i="1"/>
  <c r="K20" i="1" l="1"/>
  <c r="E42" i="1"/>
  <c r="I42" i="1"/>
  <c r="F42" i="1"/>
  <c r="J42" i="1" l="1"/>
  <c r="G42" i="1"/>
  <c r="K14" i="1"/>
  <c r="H42" i="1" l="1"/>
  <c r="K42" i="1"/>
</calcChain>
</file>

<file path=xl/sharedStrings.xml><?xml version="1.0" encoding="utf-8"?>
<sst xmlns="http://schemas.openxmlformats.org/spreadsheetml/2006/main" count="183" uniqueCount="124">
  <si>
    <t>PLANILLA DE HORAS EXTRAS</t>
  </si>
  <si>
    <t>INFORMACIÓN BASICA DEL FUNCIONARIO</t>
  </si>
  <si>
    <t>Datos mínimos de control EPC</t>
  </si>
  <si>
    <t>NONBRES COMPLETOS :</t>
  </si>
  <si>
    <t>CÉDULA DE CIUDADANÍA:</t>
  </si>
  <si>
    <t>CARGO:</t>
  </si>
  <si>
    <t>_______________________</t>
  </si>
  <si>
    <t>DEPENDENCIA:</t>
  </si>
  <si>
    <t>DÍA</t>
  </si>
  <si>
    <t>DÍA / FECHA</t>
  </si>
  <si>
    <t>REGISTRO DE JORNADA</t>
  </si>
  <si>
    <t>CÁLCULO AUTOMÁTICO</t>
  </si>
  <si>
    <t>HED DIURNAS</t>
  </si>
  <si>
    <t>HEN NOCTURNAS</t>
  </si>
  <si>
    <t>DOM/FEST DIURNAS</t>
  </si>
  <si>
    <t>DOM/FEST NOCTURNAS</t>
  </si>
  <si>
    <t>TOTAL EXTRAS/RECARGOS</t>
  </si>
  <si>
    <t>SOPORTE</t>
  </si>
  <si>
    <t>DÍA DE LA SEMANA
(AUTOMÁTICO)</t>
  </si>
  <si>
    <t>FECHA COMPLETA
(dd/mm/aaaa)</t>
  </si>
  <si>
    <t>HORA INGRESO</t>
  </si>
  <si>
    <t>HORA SALIDA</t>
  </si>
  <si>
    <t>TOTAL HORAS</t>
  </si>
  <si>
    <t>HORAS ORDINARIAS</t>
  </si>
  <si>
    <t>ACTIVIDAD / JUSTIFICACIÓN</t>
  </si>
  <si>
    <t>FECHA REAL</t>
  </si>
  <si>
    <t>SEMANA</t>
  </si>
  <si>
    <t>TOTAL</t>
  </si>
  <si>
    <t>_____________________________</t>
  </si>
  <si>
    <t>Nombre y Firma Servidor Público</t>
  </si>
  <si>
    <t>Nombre y Firma Superior Jerárquico</t>
  </si>
  <si>
    <t>Cargo</t>
  </si>
  <si>
    <t>Vo.Bo.</t>
  </si>
  <si>
    <t>Parámetros legales y de liquidación 2026–2027 - EPC</t>
  </si>
  <si>
    <t>Concepto</t>
  </si>
  <si>
    <t>Valor</t>
  </si>
  <si>
    <t>Observación</t>
  </si>
  <si>
    <t>Salario mensual base</t>
  </si>
  <si>
    <t>Ingrese salario del trabajador o valor de referencia</t>
  </si>
  <si>
    <t>Horas mensuales base</t>
  </si>
  <si>
    <t>Base operativa con jornada semanal de 42 horas (42 x 5)</t>
  </si>
  <si>
    <t>Valor hora ordinaria</t>
  </si>
  <si>
    <t>Calculado: salario mensual / horas mensuales base</t>
  </si>
  <si>
    <t>Tope diario horas extra</t>
  </si>
  <si>
    <t>Control operativo de horas extra diarias</t>
  </si>
  <si>
    <t>Tope semanal horas extra</t>
  </si>
  <si>
    <t>Control de trabajo suplementario semanal</t>
  </si>
  <si>
    <t>Recargo HED</t>
  </si>
  <si>
    <t>Hora extra diurna: 25%</t>
  </si>
  <si>
    <t>Recargo HEN</t>
  </si>
  <si>
    <t>Hora extra nocturna: 75%; franja 7:00 p. m. a 6:00 a. m.</t>
  </si>
  <si>
    <t>Recargo dominical/festivo ordinario</t>
  </si>
  <si>
    <t>Dominical/festivo ordinario: 90% por instrucción EPC</t>
  </si>
  <si>
    <t>Recargo HEDF</t>
  </si>
  <si>
    <t>HEDF = diurna en domingo/festivo: 25% + 90%</t>
  </si>
  <si>
    <t>Recargo HENF</t>
  </si>
  <si>
    <t>HENF = nocturna en domingo/festivo: 75% + 90%</t>
  </si>
  <si>
    <t>Inicio jornada nocturna</t>
  </si>
  <si>
    <t>19:00</t>
  </si>
  <si>
    <t>Desde las 7:00 p. m.</t>
  </si>
  <si>
    <t>Fin jornada nocturna</t>
  </si>
  <si>
    <t>06:00</t>
  </si>
  <si>
    <t>Hasta las 6:00 a. m. del día siguiente</t>
  </si>
  <si>
    <t>Jornada semanal máxima</t>
  </si>
  <si>
    <t>Jornada ordinaria semanal de referencia 2026</t>
  </si>
  <si>
    <t>Fuentes / notas</t>
  </si>
  <si>
    <t>URL</t>
  </si>
  <si>
    <t>Uso</t>
  </si>
  <si>
    <t>Ley 2466 de 2025 - Alcaldía de Bogotá/SISJUR</t>
  </si>
  <si>
    <t>https://www.alcaldiabogota.gov.co/sisjur/normas/Norma1.jsp?i=181933</t>
  </si>
  <si>
    <t>Jornada nocturna 07:00 p. m. a 6:00 a. m.</t>
  </si>
  <si>
    <t>Guía Gerencie horas extras</t>
  </si>
  <si>
    <t>https://www.gerencie.com/plantilla-en-excel-para-el-calculo-de-horas-extras.html</t>
  </si>
  <si>
    <t>Referencia de estructura de cálculo</t>
  </si>
  <si>
    <t>Nota EPC</t>
  </si>
  <si>
    <t>Validar con Jurídica/Nómina antes de producción</t>
  </si>
  <si>
    <t>El recargo dominical/festivo quedó parametrizado al 90% por solicitud EPC</t>
  </si>
  <si>
    <t>Reglas de cálculo aplicadas</t>
  </si>
  <si>
    <t>Jornada ordinaria lunes, jueves y viernes/ (RIT-circular 019 de 2026 EPC)</t>
  </si>
  <si>
    <t>08:00 - 17:00</t>
  </si>
  <si>
    <t>Después de esa franja se clasifica como extra</t>
  </si>
  <si>
    <t>Jornada ordinaria martes y miércoles /(RIT-circular 019 de 2026 EPC)</t>
  </si>
  <si>
    <t>08:00 - 18:00</t>
  </si>
  <si>
    <t>Nocturna/</t>
  </si>
  <si>
    <t>19:00 a 06:00</t>
  </si>
  <si>
    <t>Usado para HEN y DOM/FEST nocturnas</t>
  </si>
  <si>
    <t>Fecha completa</t>
  </si>
  <si>
    <t>dd/mm/aaaa</t>
  </si>
  <si>
    <t xml:space="preserve">Digite directamente una fecha de 2026 o 2027: </t>
  </si>
  <si>
    <t>Año de la planilla</t>
  </si>
  <si>
    <t>Automático</t>
  </si>
  <si>
    <t>Se identifica a partir de la fecha registrada en cada fila</t>
  </si>
  <si>
    <t>Fecha</t>
  </si>
  <si>
    <t>Festivo</t>
  </si>
  <si>
    <t>Año</t>
  </si>
  <si>
    <t>Año Nuevo</t>
  </si>
  <si>
    <t>Clasificación automática de dominical/festivo</t>
  </si>
  <si>
    <t>Día de los Reyes Magos (trasladado)</t>
  </si>
  <si>
    <t>Día de San José (trasladado)</t>
  </si>
  <si>
    <t>Jueves Santo</t>
  </si>
  <si>
    <t>Viernes Santo</t>
  </si>
  <si>
    <t>Día del Trabajo</t>
  </si>
  <si>
    <t>Ascensión del Señor (trasladado)</t>
  </si>
  <si>
    <t>Corpus Christi (trasladado)</t>
  </si>
  <si>
    <t>Sagrado Corazón de Jesús (trasladado)</t>
  </si>
  <si>
    <t>San Pedro y San Pablo</t>
  </si>
  <si>
    <t>Nuestra Señora del Rosario de Chiquinquirá (trasladado)</t>
  </si>
  <si>
    <t>Independencia de Colombia</t>
  </si>
  <si>
    <t>Batalla de Boyacá</t>
  </si>
  <si>
    <t>Asunción de la Virgen (trasladado)</t>
  </si>
  <si>
    <t>Día de la Raza</t>
  </si>
  <si>
    <t>Todos los Santos (trasladado)</t>
  </si>
  <si>
    <t>Independencia de Cartagena (trasladado)</t>
  </si>
  <si>
    <t>Inmaculada Concepción</t>
  </si>
  <si>
    <t>Navidad</t>
  </si>
  <si>
    <t>San Pedro y San Pablo (trasladado)</t>
  </si>
  <si>
    <t>Día de la Raza (trasladado)</t>
  </si>
  <si>
    <t>Todos los Santos</t>
  </si>
  <si>
    <t>Observación: registre la fecha completa en la columna FECHA. Horario servidores públicos según RIT-circular No.019 de 2026: lunes, jueves y viernes de 8:00 a. m. a 5:00 p. m.; martes y miércoles de 8:00 a. m. a 6:00 p. m.; sábados como tiempo extra; y domingos o festivos como dominical/festivo. Jornada nocturna: 7:00 p. m. a 6:00 a. m. En sábados, domingos y festivos se descuenta automáticamente 1 hora por concepto de almuerzo.</t>
  </si>
  <si>
    <t>Descuento de almuerzo en sábados, domingos y festivos</t>
  </si>
  <si>
    <t>Se descuenta automáticamente 1 hora del total trabajado en esos días</t>
  </si>
  <si>
    <t>Código: GH-FO-155</t>
  </si>
  <si>
    <t>Versión:  05</t>
  </si>
  <si>
    <t>Fecha: 09/09/2026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</si>
</sst>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yyyy\-mm\-dd;@"/>
    <numFmt numFmtId="166" formatCode="dd/mm/yyyy"/>
    <numFmt numFmtId="167" formatCode="hh:mm"/>
  </numFmts>
  <fonts count="18" x14ac:knownFonts="1">
    <font>
      <sz val="11"/>
      <color theme="1"/>
      <name val="Calibri"/>
    </font>
    <font>
      <b/>
      <sz val="12"/>
      <color theme="1"/>
      <name val="Tahoma"/>
    </font>
    <font>
      <sz val="12"/>
      <color theme="1"/>
      <name val="Tahoma"/>
    </font>
    <font>
      <b/>
      <i/>
      <sz val="12"/>
      <color theme="1"/>
      <name val="Tahoma"/>
    </font>
    <font>
      <b/>
      <sz val="11"/>
      <color rgb="FFFFFFFF"/>
      <name val="Calibri"/>
    </font>
    <font>
      <b/>
      <sz val="11"/>
      <color theme="1"/>
      <name val="Calibri"/>
    </font>
    <font>
      <b/>
      <sz val="14"/>
      <color rgb="FFFFFFFF"/>
      <name val="Calibri"/>
    </font>
    <font>
      <b/>
      <sz val="12"/>
      <color rgb="FFFFFFFF"/>
      <name val="Tahoma"/>
    </font>
    <font>
      <sz val="11"/>
      <color rgb="FFFFFFFF"/>
      <name val="Calibri"/>
    </font>
    <font>
      <b/>
      <sz val="10"/>
      <color rgb="FFFFFFFF"/>
      <name val="Tahoma"/>
    </font>
    <font>
      <b/>
      <sz val="10"/>
      <color theme="1"/>
      <name val="Tahoma"/>
    </font>
    <font>
      <sz val="12"/>
      <color theme="1"/>
      <name val="Tahoma"/>
    </font>
    <font>
      <b/>
      <sz val="10"/>
      <name val="Tahoma"/>
    </font>
    <font>
      <sz val="11"/>
      <color theme="1"/>
      <name val="Calibri"/>
    </font>
    <font>
      <b/>
      <sz val="11"/>
      <color theme="1"/>
      <name val="Calibri"/>
    </font>
    <font>
      <b/>
      <sz val="12"/>
      <color theme="1"/>
      <name val="Tahoma"/>
    </font>
    <font>
      <i/>
      <sz val="10"/>
      <color rgb="FF7F6000"/>
      <name val="Tahoma"/>
    </font>
    <font>
      <sz val="12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D9EAD3"/>
      </patternFill>
    </fill>
    <fill>
      <patternFill patternType="solid">
        <fgColor rgb="FFD9EAD3"/>
      </patternFill>
    </fill>
    <fill>
      <patternFill patternType="solid">
        <fgColor rgb="FF1F4E78"/>
      </patternFill>
    </fill>
    <fill>
      <patternFill patternType="solid">
        <fgColor rgb="FFFFF2CC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15" xfId="0" applyFont="1" applyBorder="1"/>
    <xf numFmtId="0" fontId="1" fillId="0" borderId="15" xfId="0" applyFont="1" applyBorder="1"/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/>
    </xf>
    <xf numFmtId="0" fontId="2" fillId="0" borderId="6" xfId="0" applyFont="1" applyBorder="1"/>
    <xf numFmtId="0" fontId="2" fillId="0" borderId="16" xfId="0" applyFont="1" applyBorder="1"/>
    <xf numFmtId="0" fontId="2" fillId="0" borderId="16" xfId="0" applyFont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4" fillId="3" borderId="0" xfId="0" applyFont="1" applyFill="1" applyAlignment="1">
      <alignment horizontal="center" vertical="center" wrapText="1"/>
    </xf>
    <xf numFmtId="164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0" fontId="4" fillId="5" borderId="0" xfId="0" applyFont="1" applyFill="1" applyAlignment="1">
      <alignment wrapText="1"/>
    </xf>
    <xf numFmtId="0" fontId="4" fillId="5" borderId="0" xfId="0" applyFont="1" applyFill="1" applyAlignment="1">
      <alignment horizontal="center" wrapText="1"/>
    </xf>
    <xf numFmtId="0" fontId="6" fillId="5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/>
    </xf>
    <xf numFmtId="14" fontId="0" fillId="0" borderId="0" xfId="0" applyNumberFormat="1"/>
    <xf numFmtId="0" fontId="8" fillId="0" borderId="0" xfId="0" applyFont="1"/>
    <xf numFmtId="165" fontId="2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165" fontId="2" fillId="0" borderId="16" xfId="0" applyNumberFormat="1" applyFont="1" applyBorder="1"/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165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/>
    <xf numFmtId="0" fontId="0" fillId="0" borderId="19" xfId="0" applyBorder="1"/>
    <xf numFmtId="0" fontId="2" fillId="0" borderId="17" xfId="0" applyFont="1" applyBorder="1" applyAlignment="1">
      <alignment horizontal="center"/>
    </xf>
    <xf numFmtId="165" fontId="1" fillId="0" borderId="17" xfId="0" applyNumberFormat="1" applyFont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vertical="top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/>
    </xf>
    <xf numFmtId="0" fontId="4" fillId="9" borderId="28" xfId="0" applyFont="1" applyFill="1" applyBorder="1" applyAlignment="1">
      <alignment horizontal="center" vertical="center"/>
    </xf>
    <xf numFmtId="0" fontId="4" fillId="9" borderId="29" xfId="0" applyFont="1" applyFill="1" applyBorder="1" applyAlignment="1">
      <alignment horizontal="center" vertical="center"/>
    </xf>
    <xf numFmtId="14" fontId="0" fillId="0" borderId="30" xfId="0" applyNumberFormat="1" applyBorder="1"/>
    <xf numFmtId="0" fontId="0" fillId="0" borderId="31" xfId="0" applyBorder="1"/>
    <xf numFmtId="14" fontId="0" fillId="0" borderId="32" xfId="0" applyNumberFormat="1" applyBorder="1"/>
    <xf numFmtId="0" fontId="0" fillId="0" borderId="33" xfId="0" applyBorder="1"/>
    <xf numFmtId="0" fontId="0" fillId="0" borderId="34" xfId="0" applyBorder="1"/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vertical="center"/>
    </xf>
    <xf numFmtId="0" fontId="5" fillId="6" borderId="3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5" fillId="10" borderId="0" xfId="0" applyFont="1" applyFill="1" applyAlignment="1">
      <alignment horizontal="left"/>
    </xf>
    <xf numFmtId="0" fontId="14" fillId="0" borderId="0" xfId="0" applyFont="1"/>
    <xf numFmtId="17" fontId="1" fillId="0" borderId="17" xfId="0" applyNumberFormat="1" applyFont="1" applyBorder="1" applyAlignment="1">
      <alignment horizontal="center" vertical="center"/>
    </xf>
    <xf numFmtId="0" fontId="11" fillId="0" borderId="15" xfId="0" applyFont="1" applyBorder="1"/>
    <xf numFmtId="0" fontId="11" fillId="0" borderId="17" xfId="0" applyFont="1" applyBorder="1" applyAlignment="1">
      <alignment horizontal="center"/>
    </xf>
    <xf numFmtId="0" fontId="15" fillId="0" borderId="16" xfId="0" applyFont="1" applyBorder="1"/>
    <xf numFmtId="0" fontId="15" fillId="0" borderId="15" xfId="0" applyFont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11" fillId="0" borderId="0" xfId="0" applyFont="1" applyAlignment="1">
      <alignment horizontal="left" vertical="center"/>
    </xf>
    <xf numFmtId="0" fontId="1" fillId="7" borderId="38" xfId="0" applyFont="1" applyFill="1" applyBorder="1" applyAlignment="1">
      <alignment wrapText="1"/>
    </xf>
    <xf numFmtId="2" fontId="1" fillId="7" borderId="42" xfId="0" applyNumberFormat="1" applyFont="1" applyFill="1" applyBorder="1" applyAlignment="1">
      <alignment horizontal="center" wrapText="1"/>
    </xf>
    <xf numFmtId="2" fontId="1" fillId="7" borderId="38" xfId="0" applyNumberFormat="1" applyFont="1" applyFill="1" applyBorder="1" applyAlignment="1">
      <alignment horizontal="center" wrapText="1"/>
    </xf>
    <xf numFmtId="2" fontId="1" fillId="7" borderId="43" xfId="0" applyNumberFormat="1" applyFont="1" applyFill="1" applyBorder="1" applyAlignment="1">
      <alignment horizontal="center" vertical="center" wrapText="1"/>
    </xf>
    <xf numFmtId="0" fontId="5" fillId="7" borderId="44" xfId="0" applyFont="1" applyFill="1" applyBorder="1" applyAlignment="1">
      <alignment horizontal="center" wrapText="1"/>
    </xf>
    <xf numFmtId="2" fontId="1" fillId="7" borderId="47" xfId="0" applyNumberFormat="1" applyFont="1" applyFill="1" applyBorder="1" applyAlignment="1">
      <alignment horizontal="center" wrapText="1"/>
    </xf>
    <xf numFmtId="2" fontId="1" fillId="7" borderId="37" xfId="0" applyNumberFormat="1" applyFont="1" applyFill="1" applyBorder="1" applyAlignment="1">
      <alignment horizontal="center" wrapText="1"/>
    </xf>
    <xf numFmtId="167" fontId="17" fillId="0" borderId="41" xfId="0" applyNumberFormat="1" applyFont="1" applyBorder="1" applyAlignment="1">
      <alignment horizontal="center" vertical="center"/>
    </xf>
    <xf numFmtId="2" fontId="17" fillId="0" borderId="41" xfId="0" applyNumberFormat="1" applyFont="1" applyBorder="1" applyAlignment="1">
      <alignment horizontal="center" vertical="center"/>
    </xf>
    <xf numFmtId="2" fontId="17" fillId="0" borderId="57" xfId="0" applyNumberFormat="1" applyFont="1" applyBorder="1" applyAlignment="1">
      <alignment horizontal="center" vertical="center"/>
    </xf>
    <xf numFmtId="2" fontId="17" fillId="0" borderId="48" xfId="0" applyNumberFormat="1" applyFont="1" applyBorder="1" applyAlignment="1">
      <alignment horizontal="center" vertical="center"/>
    </xf>
    <xf numFmtId="2" fontId="17" fillId="0" borderId="45" xfId="0" applyNumberFormat="1" applyFont="1" applyBorder="1" applyAlignment="1">
      <alignment horizontal="center" vertical="center"/>
    </xf>
    <xf numFmtId="2" fontId="17" fillId="0" borderId="58" xfId="0" applyNumberFormat="1" applyFont="1" applyBorder="1" applyAlignment="1">
      <alignment horizontal="center" vertical="center"/>
    </xf>
    <xf numFmtId="0" fontId="1" fillId="7" borderId="37" xfId="0" applyFont="1" applyFill="1" applyBorder="1" applyAlignment="1">
      <alignment wrapText="1"/>
    </xf>
    <xf numFmtId="0" fontId="2" fillId="0" borderId="46" xfId="0" applyFont="1" applyBorder="1" applyAlignment="1">
      <alignment horizontal="center" vertical="center"/>
    </xf>
    <xf numFmtId="167" fontId="17" fillId="0" borderId="57" xfId="0" applyNumberFormat="1" applyFont="1" applyBorder="1" applyAlignment="1">
      <alignment horizontal="center" vertical="center"/>
    </xf>
    <xf numFmtId="166" fontId="17" fillId="0" borderId="60" xfId="0" applyNumberFormat="1" applyFont="1" applyBorder="1" applyAlignment="1">
      <alignment horizontal="center" vertical="center"/>
    </xf>
    <xf numFmtId="166" fontId="17" fillId="0" borderId="61" xfId="0" applyNumberFormat="1" applyFont="1" applyBorder="1" applyAlignment="1">
      <alignment horizontal="center" vertical="center"/>
    </xf>
    <xf numFmtId="166" fontId="17" fillId="0" borderId="62" xfId="0" applyNumberFormat="1" applyFont="1" applyBorder="1" applyAlignment="1">
      <alignment horizontal="center" vertical="center"/>
    </xf>
    <xf numFmtId="2" fontId="17" fillId="0" borderId="46" xfId="0" applyNumberFormat="1" applyFont="1" applyBorder="1" applyAlignment="1">
      <alignment horizontal="center" vertical="center"/>
    </xf>
    <xf numFmtId="2" fontId="17" fillId="0" borderId="40" xfId="0" applyNumberFormat="1" applyFont="1" applyBorder="1" applyAlignment="1">
      <alignment vertical="center"/>
    </xf>
    <xf numFmtId="2" fontId="17" fillId="0" borderId="39" xfId="0" applyNumberFormat="1" applyFont="1" applyBorder="1" applyAlignment="1">
      <alignment vertical="center"/>
    </xf>
    <xf numFmtId="2" fontId="17" fillId="0" borderId="59" xfId="0" applyNumberFormat="1" applyFont="1" applyBorder="1" applyAlignment="1">
      <alignment vertical="center"/>
    </xf>
    <xf numFmtId="0" fontId="0" fillId="0" borderId="60" xfId="0" applyBorder="1" applyAlignment="1">
      <alignment vertical="top" wrapText="1"/>
    </xf>
    <xf numFmtId="0" fontId="0" fillId="0" borderId="61" xfId="0" applyBorder="1" applyAlignment="1">
      <alignment vertical="top" wrapText="1"/>
    </xf>
    <xf numFmtId="0" fontId="0" fillId="0" borderId="62" xfId="0" applyBorder="1" applyAlignment="1">
      <alignment vertical="top" wrapText="1"/>
    </xf>
    <xf numFmtId="0" fontId="3" fillId="0" borderId="5" xfId="0" applyFont="1" applyBorder="1" applyAlignment="1">
      <alignment vertical="center"/>
    </xf>
    <xf numFmtId="166" fontId="3" fillId="0" borderId="20" xfId="0" applyNumberFormat="1" applyFont="1" applyBorder="1" applyAlignment="1">
      <alignment vertical="center"/>
    </xf>
    <xf numFmtId="167" fontId="3" fillId="0" borderId="20" xfId="0" applyNumberFormat="1" applyFont="1" applyBorder="1" applyAlignment="1">
      <alignment vertical="center"/>
    </xf>
    <xf numFmtId="2" fontId="3" fillId="0" borderId="20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16" fillId="4" borderId="8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6" fillId="4" borderId="3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5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5" borderId="5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165" fontId="9" fillId="5" borderId="7" xfId="0" applyNumberFormat="1" applyFont="1" applyFill="1" applyBorder="1" applyAlignment="1">
      <alignment horizontal="center" vertical="center" wrapText="1"/>
    </xf>
    <xf numFmtId="165" fontId="10" fillId="2" borderId="22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5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885824</xdr:colOff>
      <xdr:row>0</xdr:row>
      <xdr:rowOff>28575</xdr:rowOff>
    </xdr:from>
    <xdr:to>
      <xdr:col>0</xdr:col>
      <xdr:colOff>2285999</xdr:colOff>
      <xdr:row>2</xdr:row>
      <xdr:rowOff>173854</xdr:rowOff>
    </xdr:to>
    <xdr:pic>
      <xdr:nvPicPr>
        <xdr:cNvPr id="2" name="/xl/media/image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showGridLines="0" tabSelected="1" topLeftCell="C1" workbookViewId="0">
      <selection activeCell="C14" sqref="C14"/>
    </sheetView>
  </sheetViews>
  <sheetFormatPr baseColWidth="10" defaultRowHeight="15.75" x14ac:dyDescent="0.25"/>
  <cols>
    <col min="1" max="1" width="41.42578125" style="1" customWidth="1"/>
    <col min="2" max="2" width="20.140625" style="27" customWidth="1"/>
    <col min="3" max="7" width="15.7109375" style="2" customWidth="1"/>
    <col min="8" max="8" width="15.7109375" style="1" customWidth="1"/>
    <col min="9" max="10" width="15.7109375" style="2" customWidth="1"/>
    <col min="11" max="11" width="19" customWidth="1"/>
    <col min="12" max="12" width="38.140625" customWidth="1"/>
    <col min="13" max="14" width="12.7109375" hidden="1" customWidth="1"/>
    <col min="15" max="15" width="12.7109375" style="1" customWidth="1"/>
    <col min="16" max="16384" width="11.42578125" style="1"/>
  </cols>
  <sheetData>
    <row r="1" spans="1:14" ht="15.75" customHeight="1" x14ac:dyDescent="0.25">
      <c r="A1" s="123"/>
      <c r="B1" s="124"/>
      <c r="C1" s="127" t="s">
        <v>0</v>
      </c>
      <c r="D1" s="128"/>
      <c r="E1" s="128"/>
      <c r="F1" s="128"/>
      <c r="G1" s="128"/>
      <c r="H1" s="128"/>
      <c r="I1" s="128"/>
      <c r="J1" s="128"/>
      <c r="K1" s="129"/>
      <c r="L1" s="32" t="s">
        <v>121</v>
      </c>
      <c r="M1" s="26"/>
      <c r="N1" s="26"/>
    </row>
    <row r="2" spans="1:14" ht="15.75" customHeight="1" x14ac:dyDescent="0.25">
      <c r="A2" s="125"/>
      <c r="B2" s="126"/>
      <c r="C2" s="130"/>
      <c r="D2" s="131"/>
      <c r="E2" s="131"/>
      <c r="F2" s="131"/>
      <c r="G2" s="131"/>
      <c r="H2" s="131"/>
      <c r="I2" s="131"/>
      <c r="J2" s="131"/>
      <c r="K2" s="132"/>
      <c r="L2" s="31" t="s">
        <v>122</v>
      </c>
    </row>
    <row r="3" spans="1:14" ht="15.75" customHeight="1" x14ac:dyDescent="0.25">
      <c r="A3" s="125"/>
      <c r="B3" s="126"/>
      <c r="C3" s="133"/>
      <c r="D3" s="134"/>
      <c r="E3" s="134"/>
      <c r="F3" s="134"/>
      <c r="G3" s="134"/>
      <c r="H3" s="134"/>
      <c r="I3" s="134"/>
      <c r="J3" s="134"/>
      <c r="K3" s="135"/>
      <c r="L3" s="31" t="s">
        <v>123</v>
      </c>
    </row>
    <row r="4" spans="1:14" x14ac:dyDescent="0.25">
      <c r="A4" s="7"/>
      <c r="B4" s="33"/>
      <c r="C4" s="34"/>
      <c r="D4" s="34"/>
      <c r="E4" s="34"/>
      <c r="F4" s="34"/>
      <c r="G4" s="34"/>
      <c r="H4" s="35"/>
      <c r="I4" s="34"/>
      <c r="J4" s="34"/>
      <c r="K4" s="34"/>
      <c r="L4" s="36"/>
    </row>
    <row r="5" spans="1:14" x14ac:dyDescent="0.25">
      <c r="A5" s="104" t="s">
        <v>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36"/>
    </row>
    <row r="6" spans="1:14" x14ac:dyDescent="0.25">
      <c r="A6" s="64" t="s">
        <v>2</v>
      </c>
      <c r="B6" s="38"/>
      <c r="C6" s="60"/>
      <c r="D6" s="56"/>
      <c r="E6" s="56"/>
      <c r="F6" s="56"/>
      <c r="G6" s="56"/>
      <c r="H6" s="57"/>
      <c r="I6" s="56"/>
      <c r="J6" s="56"/>
      <c r="K6" s="117"/>
      <c r="L6" s="118"/>
    </row>
    <row r="7" spans="1:14" x14ac:dyDescent="0.25">
      <c r="A7" s="61" t="s">
        <v>3</v>
      </c>
      <c r="B7" s="106"/>
      <c r="C7" s="106"/>
      <c r="D7" s="106"/>
      <c r="E7" s="37"/>
      <c r="F7" s="37"/>
      <c r="G7" s="34"/>
      <c r="H7" s="35"/>
      <c r="I7" s="34"/>
      <c r="J7" s="34"/>
      <c r="K7" s="34"/>
      <c r="L7" s="36"/>
    </row>
    <row r="8" spans="1:14" x14ac:dyDescent="0.25">
      <c r="A8" s="7" t="s">
        <v>4</v>
      </c>
      <c r="B8" s="106"/>
      <c r="C8" s="106"/>
      <c r="D8" s="106"/>
      <c r="E8" s="37"/>
      <c r="F8" s="37"/>
      <c r="G8" s="34"/>
      <c r="H8" s="35" t="s">
        <v>5</v>
      </c>
      <c r="I8" s="62" t="s">
        <v>6</v>
      </c>
      <c r="J8" s="34"/>
      <c r="K8" s="34"/>
      <c r="L8" s="36"/>
    </row>
    <row r="9" spans="1:14" x14ac:dyDescent="0.25">
      <c r="A9" s="61" t="s">
        <v>7</v>
      </c>
      <c r="B9" s="106"/>
      <c r="C9" s="106"/>
      <c r="D9" s="106"/>
      <c r="E9" s="37"/>
      <c r="F9" s="37"/>
      <c r="G9" s="34"/>
      <c r="H9" s="35"/>
      <c r="I9" s="34"/>
      <c r="J9" s="34"/>
      <c r="K9" s="34"/>
      <c r="L9" s="36"/>
    </row>
    <row r="10" spans="1:14" x14ac:dyDescent="0.25">
      <c r="A10" s="9"/>
      <c r="B10" s="38"/>
      <c r="C10" s="34"/>
      <c r="D10" s="34"/>
      <c r="E10" s="34"/>
      <c r="F10" s="34"/>
      <c r="G10" s="34"/>
      <c r="H10" s="35"/>
      <c r="I10" s="34"/>
      <c r="J10" s="34"/>
      <c r="K10" s="34"/>
      <c r="L10" s="36"/>
    </row>
    <row r="11" spans="1:14" ht="15.75" customHeight="1" x14ac:dyDescent="0.25">
      <c r="A11" s="113" t="s">
        <v>8</v>
      </c>
      <c r="B11" s="111" t="s">
        <v>9</v>
      </c>
      <c r="C11" s="107" t="s">
        <v>10</v>
      </c>
      <c r="D11" s="108"/>
      <c r="E11" s="109" t="s">
        <v>11</v>
      </c>
      <c r="F11" s="110"/>
      <c r="G11" s="115" t="s">
        <v>12</v>
      </c>
      <c r="H11" s="115" t="s">
        <v>13</v>
      </c>
      <c r="I11" s="119" t="s">
        <v>14</v>
      </c>
      <c r="J11" s="121" t="s">
        <v>15</v>
      </c>
      <c r="K11" s="119" t="s">
        <v>16</v>
      </c>
      <c r="L11" s="39" t="s">
        <v>17</v>
      </c>
    </row>
    <row r="12" spans="1:14" ht="33" customHeight="1" thickBot="1" x14ac:dyDescent="0.3">
      <c r="A12" s="114" t="s">
        <v>18</v>
      </c>
      <c r="B12" s="112" t="s">
        <v>19</v>
      </c>
      <c r="C12" s="41" t="s">
        <v>20</v>
      </c>
      <c r="D12" s="42" t="s">
        <v>21</v>
      </c>
      <c r="E12" s="43" t="s">
        <v>22</v>
      </c>
      <c r="F12" s="44" t="s">
        <v>23</v>
      </c>
      <c r="G12" s="116" t="s">
        <v>12</v>
      </c>
      <c r="H12" s="116" t="s">
        <v>13</v>
      </c>
      <c r="I12" s="120"/>
      <c r="J12" s="122"/>
      <c r="K12" s="120"/>
      <c r="L12" s="55" t="s">
        <v>24</v>
      </c>
      <c r="M12" s="24" t="s">
        <v>25</v>
      </c>
      <c r="N12" s="24" t="s">
        <v>26</v>
      </c>
    </row>
    <row r="13" spans="1:14" ht="11.25" customHeight="1" thickBot="1" x14ac:dyDescent="0.3">
      <c r="A13" s="95" t="str">
        <f t="shared" ref="A13" si="0">IF($B13="","",IF(WEEKDAY($B13,2)=1,"Lunes",IF(WEEKDAY($B13,2)=2,"Martes",IF(WEEKDAY($B13,2)=3,"Miércoles",IF(WEEKDAY($B13,2)=4,"Jueves",IF(WEEKDAY($B13,2)=5,"Viernes",IF(WEEKDAY($B13,2)=6,"Sábado","Domingo")))))))</f>
        <v/>
      </c>
      <c r="B13" s="96"/>
      <c r="C13" s="97"/>
      <c r="D13" s="97"/>
      <c r="E13" s="98"/>
      <c r="F13" s="98" t="str">
        <f>IF(OR($B13="",$C13="",$D13=""),"",IF(OR(WEEKDAY($B13,2)&gt;5,COUNTIF(Festivos_2026_2027!$A$2:$A$39,$B13)&gt;0),0,MAX(0,MIN(($D13+($D13&lt;$C13))*24,IF(OR(WEEKDAY($B13,2)=2,WEEKDAY($B13,2)=3),18,17))-MAX($C13*24,8))))</f>
        <v/>
      </c>
      <c r="G13" s="99" t="str">
        <f>IF(OR($B13="",$C13="",$D13=""),"",IF(OR(WEEKDAY($B13,2)=7,COUNTIF(Festivos_2026_2027!$A$2:$A$39,$B13)&gt;0),0,MAX(0,(MAX(0,MIN(($D13+($D13&lt;$C13))*24,19)-MAX($C13*24,6))+MAX(0,MIN(($D13+($D13&lt;$C13))*24,43)-MAX($C13*24,30)))-$F13-IF(WEEKDAY($B13,2)=6,1,0))))</f>
        <v/>
      </c>
      <c r="H13" s="54" t="str">
        <f>IF(OR($B13="",$C13="",$D13=""),"",IF(OR(WEEKDAY($B13,2)=7,COUNTIF(Festivos_2026_2027!$A$2:$A$39,$B13)&gt;0),0,MAX(0,$E13-$F13-$G13)))</f>
        <v/>
      </c>
      <c r="I13" s="53" t="str">
        <f>IF(OR($B13="",$C13="",$D13=""),"",IF(OR(WEEKDAY($B13,2)=7,COUNTIF(Festivos_2026_2027!$A$2:$A$39,$B13)&gt;0),MAX(0,(MAX(0,MIN(($D13+($D13&lt;$C13))*24,19)-MAX($C13*24,6))+MAX(0,MIN(($D13+($D13&lt;$C13))*24,43)-MAX($C13*24,30)))-1),0))</f>
        <v/>
      </c>
      <c r="J13" s="53" t="str">
        <f>IF(OR($B13="",$C13="",$D13=""),"",IF(OR(WEEKDAY($B13,2)=7,COUNTIF(Festivos_2026_2027!$A$2:$A$39,$B13)&gt;0),MAX(0,$E13-$I13),0))</f>
        <v/>
      </c>
      <c r="K13" s="53" t="str">
        <f t="shared" ref="K13:K41" si="1">IF($B13="","",SUM($G13:$J13))</f>
        <v/>
      </c>
      <c r="L13" s="40"/>
      <c r="M13" t="str">
        <f>IF($B13="","",$B13)</f>
        <v/>
      </c>
      <c r="N13" t="str">
        <f>IF($M13="","",WEEKNUM($M13,2))</f>
        <v/>
      </c>
    </row>
    <row r="14" spans="1:14" x14ac:dyDescent="0.25">
      <c r="A14" s="83" t="str">
        <f t="shared" ref="A14:A41" si="2">IF($B14="","",IF(WEEKDAY($B14,2)=1,"Lunes",IF(WEEKDAY($B14,2)=2,"Martes",IF(WEEKDAY($B14,2)=3,"Miércoles",IF(WEEKDAY($B14,2)=4,"Jueves",IF(WEEKDAY($B14,2)=5,"Viernes",IF(WEEKDAY($B14,2)=6,"Sábado","Domingo")))))))</f>
        <v/>
      </c>
      <c r="B14" s="85"/>
      <c r="C14" s="84"/>
      <c r="D14" s="76"/>
      <c r="E14" s="77" t="str">
        <f>IF(OR($B14="",$C14="",$D14=""),"",MAX(0,(($D14+($D14&lt;$C14)-$C14)*24)-IF(OR(WEEKDAY($B14,2)&gt;=6,COUNTIF(Festivos_2026_2027!$A$2:$A$39,$B14)&gt;0),1,0)))</f>
        <v/>
      </c>
      <c r="F14" s="88" t="str">
        <f>IF(OR($B14="",$C14="",$D14=""),"",IF(OR(WEEKDAY($B14,2)&gt;5,COUNTIF(Festivos_2026_2027!$A$2:$A$39,$B14)&gt;0),0,MAX(0,MIN(($D14+($D14&lt;$C14))*24,IF(OR(WEEKDAY($B14,2)=2,WEEKDAY($B14,2)=3),18,17))-MAX($C14*24,8))))</f>
        <v/>
      </c>
      <c r="G14" s="79" t="str">
        <f>IF(OR($B14="",$C14="",$D14=""),"",IF(OR(WEEKDAY($B14,2)=7,COUNTIF(Festivos_2026_2027!$A$2:$A$39,$B14)&gt;0),0,MAX(0,(MAX(0,MIN(($D14+($D14&lt;$C14))*24,19)-MAX($C14*24,6))+MAX(0,MIN(($D14+($D14&lt;$C14))*24,43)-MAX($C14*24,30)))-$F14-IF(WEEKDAY($B14,2)=6,1,0))))</f>
        <v/>
      </c>
      <c r="H14" s="89" t="str">
        <f>IF(OR($B14="",$C14="",$D14=""),"",IF(OR(WEEKDAY($B14,2)=7,COUNTIF(Festivos_2026_2027!$A$2:$A$39,$B14)&gt;0),0,MAX(0,$E14-$F14-$G14)))</f>
        <v/>
      </c>
      <c r="I14" s="78" t="str">
        <f>IF(OR($B14="",$C14="",$D14=""),"",IF(OR(WEEKDAY($B14,2)=7,COUNTIF(Festivos_2026_2027!$A$2:$A$39,$B14)&gt;0),MAX(0,(MAX(0,MIN(($D14+($D14&lt;$C14))*24,19)-MAX($C14*24,6))+MAX(0,MIN(($D14+($D14&lt;$C14))*24,43)-MAX($C14*24,30)))-1),0))</f>
        <v/>
      </c>
      <c r="J14" s="77" t="str">
        <f>IF(OR($B14="",$C14="",$D14=""),"",IF(OR(WEEKDAY($B14,2)=7,COUNTIF(Festivos_2026_2027!$A$2:$A$39,$B14)&gt;0),MAX(0,$E14-$I14),0))</f>
        <v/>
      </c>
      <c r="K14" s="88" t="str">
        <f t="shared" si="1"/>
        <v/>
      </c>
      <c r="L14" s="92"/>
      <c r="M14" s="25" t="str">
        <f t="shared" ref="M14:M41" si="3">IF($B14="","",$B14)</f>
        <v/>
      </c>
      <c r="N14" t="str">
        <f t="shared" ref="N14:N41" si="4">IF($M14="","",WEEKNUM($M14,2))</f>
        <v/>
      </c>
    </row>
    <row r="15" spans="1:14" ht="18.75" customHeight="1" x14ac:dyDescent="0.25">
      <c r="A15" s="83" t="str">
        <f t="shared" si="2"/>
        <v/>
      </c>
      <c r="B15" s="86"/>
      <c r="C15" s="84"/>
      <c r="D15" s="76"/>
      <c r="E15" s="77" t="str">
        <f>IF(OR($B15="",$C15="",$D15=""),"",MAX(0,(($D15+($D15&lt;$C15)-$C15)*24)-IF(OR(WEEKDAY($B15,2)&gt;=6,COUNTIF(Festivos_2026_2027!$A$2:$A$39,$B15)&gt;0),1,0)))</f>
        <v/>
      </c>
      <c r="F15" s="88" t="str">
        <f>IF(OR($B15="",$C15="",$D15=""),"",IF(OR(WEEKDAY($B15,2)&gt;5,COUNTIF(Festivos_2026_2027!$A$2:$A$39,$B15)&gt;0),0,MAX(0,MIN(($D15+($D15&lt;$C15))*24,IF(OR(WEEKDAY($B15,2)=2,WEEKDAY($B15,2)=3),18,17))-MAX($C15*24,8))))</f>
        <v/>
      </c>
      <c r="G15" s="80" t="str">
        <f>IF(OR($B15="",$C15="",$D15=""),"",IF(OR(WEEKDAY($B15,2)=7,COUNTIF(Festivos_2026_2027!$A$2:$A$39,$B15)&gt;0),0,MAX(0,(MAX(0,MIN(($D15+($D15&lt;$C15))*24,19)-MAX($C15*24,6))+MAX(0,MIN(($D15+($D15&lt;$C15))*24,43)-MAX($C15*24,30)))-$F15-IF(WEEKDAY($B15,2)=6,1,0))))</f>
        <v/>
      </c>
      <c r="H15" s="90" t="str">
        <f>IF(OR($B15="",$C15="",$D15=""),"",IF(OR(WEEKDAY($B15,2)=7,COUNTIF(Festivos_2026_2027!$A$2:$A$39,$B15)&gt;0),0,MAX(0,$E15-$F15-$G15)))</f>
        <v/>
      </c>
      <c r="I15" s="78" t="str">
        <f>IF(OR($B15="",$C15="",$D15=""),"",IF(OR(WEEKDAY($B15,2)=7,COUNTIF(Festivos_2026_2027!$A$2:$A$39,$B15)&gt;0),MAX(0,(MAX(0,MIN(($D15+($D15&lt;$C15))*24,19)-MAX($C15*24,6))+MAX(0,MIN(($D15+($D15&lt;$C15))*24,43)-MAX($C15*24,30)))-1),0))</f>
        <v/>
      </c>
      <c r="J15" s="77" t="str">
        <f>IF(OR($B15="",$C15="",$D15=""),"",IF(OR(WEEKDAY($B15,2)=7,COUNTIF(Festivos_2026_2027!$A$2:$A$39,$B15)&gt;0),MAX(0,$E15-$I15),0))</f>
        <v/>
      </c>
      <c r="K15" s="88" t="str">
        <f t="shared" si="1"/>
        <v/>
      </c>
      <c r="L15" s="93"/>
      <c r="M15" s="25" t="str">
        <f t="shared" si="3"/>
        <v/>
      </c>
      <c r="N15" t="str">
        <f t="shared" si="4"/>
        <v/>
      </c>
    </row>
    <row r="16" spans="1:14" x14ac:dyDescent="0.25">
      <c r="A16" s="83" t="str">
        <f t="shared" si="2"/>
        <v/>
      </c>
      <c r="B16" s="86"/>
      <c r="C16" s="84"/>
      <c r="D16" s="76"/>
      <c r="E16" s="77" t="str">
        <f>IF(OR($B16="",$C16="",$D16=""),"",MAX(0,(($D16+($D16&lt;$C16)-$C16)*24)-IF(OR(WEEKDAY($B16,2)&gt;=6,COUNTIF(Festivos_2026_2027!$A$2:$A$39,$B16)&gt;0),1,0)))</f>
        <v/>
      </c>
      <c r="F16" s="88" t="str">
        <f>IF(OR($B16="",$C16="",$D16=""),"",IF(OR(WEEKDAY($B16,2)&gt;5,COUNTIF(Festivos_2026_2027!$A$2:$A$39,$B16)&gt;0),0,MAX(0,MIN(($D16+($D16&lt;$C16))*24,IF(OR(WEEKDAY($B16,2)=2,WEEKDAY($B16,2)=3),18,17))-MAX($C16*24,8))))</f>
        <v/>
      </c>
      <c r="G16" s="80" t="str">
        <f>IF(OR($B16="",$C16="",$D16=""),"",IF(OR(WEEKDAY($B16,2)=7,COUNTIF(Festivos_2026_2027!$A$2:$A$39,$B16)&gt;0),0,MAX(0,(MAX(0,MIN(($D16+($D16&lt;$C16))*24,19)-MAX($C16*24,6))+MAX(0,MIN(($D16+($D16&lt;$C16))*24,43)-MAX($C16*24,30)))-$F16-IF(WEEKDAY($B16,2)=6,1,0))))</f>
        <v/>
      </c>
      <c r="H16" s="90" t="str">
        <f>IF(OR($B16="",$C16="",$D16=""),"",IF(OR(WEEKDAY($B16,2)=7,COUNTIF(Festivos_2026_2027!$A$2:$A$39,$B16)&gt;0),0,MAX(0,$E16-$F16-$G16)))</f>
        <v/>
      </c>
      <c r="I16" s="78" t="str">
        <f>IF(OR($B16="",$C16="",$D16=""),"",IF(OR(WEEKDAY($B16,2)=7,COUNTIF(Festivos_2026_2027!$A$2:$A$39,$B16)&gt;0),MAX(0,(MAX(0,MIN(($D16+($D16&lt;$C16))*24,19)-MAX($C16*24,6))+MAX(0,MIN(($D16+($D16&lt;$C16))*24,43)-MAX($C16*24,30)))-1),0))</f>
        <v/>
      </c>
      <c r="J16" s="77" t="str">
        <f>IF(OR($B16="",$C16="",$D16=""),"",IF(OR(WEEKDAY($B16,2)=7,COUNTIF(Festivos_2026_2027!$A$2:$A$39,$B16)&gt;0),MAX(0,$E16-$I16),0))</f>
        <v/>
      </c>
      <c r="K16" s="88" t="str">
        <f t="shared" si="1"/>
        <v/>
      </c>
      <c r="L16" s="93"/>
      <c r="M16" s="25" t="str">
        <f t="shared" si="3"/>
        <v/>
      </c>
      <c r="N16" t="str">
        <f t="shared" si="4"/>
        <v/>
      </c>
    </row>
    <row r="17" spans="1:14" x14ac:dyDescent="0.25">
      <c r="A17" s="83" t="str">
        <f t="shared" si="2"/>
        <v/>
      </c>
      <c r="B17" s="86"/>
      <c r="C17" s="84"/>
      <c r="D17" s="76"/>
      <c r="E17" s="77" t="str">
        <f>IF(OR($B17="",$C17="",$D17=""),"",MAX(0,(($D17+($D17&lt;$C17)-$C17)*24)-IF(OR(WEEKDAY($B17,2)&gt;=6,COUNTIF(Festivos_2026_2027!$A$2:$A$39,$B17)&gt;0),1,0)))</f>
        <v/>
      </c>
      <c r="F17" s="88" t="str">
        <f>IF(OR($B17="",$C17="",$D17=""),"",IF(OR(WEEKDAY($B17,2)&gt;5,COUNTIF(Festivos_2026_2027!$A$2:$A$39,$B17)&gt;0),0,MAX(0,MIN(($D17+($D17&lt;$C17))*24,IF(OR(WEEKDAY($B17,2)=2,WEEKDAY($B17,2)=3),18,17))-MAX($C17*24,8))))</f>
        <v/>
      </c>
      <c r="G17" s="80" t="str">
        <f>IF(OR($B17="",$C17="",$D17=""),"",IF(OR(WEEKDAY($B17,2)=7,COUNTIF(Festivos_2026_2027!$A$2:$A$39,$B17)&gt;0),0,MAX(0,(MAX(0,MIN(($D17+($D17&lt;$C17))*24,19)-MAX($C17*24,6))+MAX(0,MIN(($D17+($D17&lt;$C17))*24,43)-MAX($C17*24,30)))-$F17-IF(WEEKDAY($B17,2)=6,1,0))))</f>
        <v/>
      </c>
      <c r="H17" s="90" t="str">
        <f>IF(OR($B17="",$C17="",$D17=""),"",IF(OR(WEEKDAY($B17,2)=7,COUNTIF(Festivos_2026_2027!$A$2:$A$39,$B17)&gt;0),0,MAX(0,$E17-$F17-$G17)))</f>
        <v/>
      </c>
      <c r="I17" s="78" t="str">
        <f>IF(OR($B17="",$C17="",$D17=""),"",IF(OR(WEEKDAY($B17,2)=7,COUNTIF(Festivos_2026_2027!$A$2:$A$39,$B17)&gt;0),MAX(0,(MAX(0,MIN(($D17+($D17&lt;$C17))*24,19)-MAX($C17*24,6))+MAX(0,MIN(($D17+($D17&lt;$C17))*24,43)-MAX($C17*24,30)))-1),0))</f>
        <v/>
      </c>
      <c r="J17" s="77" t="str">
        <f>IF(OR($B17="",$C17="",$D17=""),"",IF(OR(WEEKDAY($B17,2)=7,COUNTIF(Festivos_2026_2027!$A$2:$A$39,$B17)&gt;0),MAX(0,$E17-$I17),0))</f>
        <v/>
      </c>
      <c r="K17" s="88" t="str">
        <f t="shared" si="1"/>
        <v/>
      </c>
      <c r="L17" s="93"/>
      <c r="M17" s="25" t="str">
        <f t="shared" si="3"/>
        <v/>
      </c>
      <c r="N17" t="str">
        <f t="shared" si="4"/>
        <v/>
      </c>
    </row>
    <row r="18" spans="1:14" x14ac:dyDescent="0.25">
      <c r="A18" s="83" t="str">
        <f t="shared" si="2"/>
        <v/>
      </c>
      <c r="B18" s="86"/>
      <c r="C18" s="84"/>
      <c r="D18" s="76"/>
      <c r="E18" s="77" t="str">
        <f>IF(OR($B18="",$C18="",$D18=""),"",MAX(0,(($D18+($D18&lt;$C18)-$C18)*24)-IF(OR(WEEKDAY($B18,2)&gt;=6,COUNTIF(Festivos_2026_2027!$A$2:$A$39,$B18)&gt;0),1,0)))</f>
        <v/>
      </c>
      <c r="F18" s="88" t="str">
        <f>IF(OR($B18="",$C18="",$D18=""),"",IF(OR(WEEKDAY($B18,2)&gt;5,COUNTIF(Festivos_2026_2027!$A$2:$A$39,$B18)&gt;0),0,MAX(0,MIN(($D18+($D18&lt;$C18))*24,IF(OR(WEEKDAY($B18,2)=2,WEEKDAY($B18,2)=3),18,17))-MAX($C18*24,8))))</f>
        <v/>
      </c>
      <c r="G18" s="80" t="str">
        <f>IF(OR($B18="",$C18="",$D18=""),"",IF(OR(WEEKDAY($B18,2)=7,COUNTIF(Festivos_2026_2027!$A$2:$A$39,$B18)&gt;0),0,MAX(0,(MAX(0,MIN(($D18+($D18&lt;$C18))*24,19)-MAX($C18*24,6))+MAX(0,MIN(($D18+($D18&lt;$C18))*24,43)-MAX($C18*24,30)))-$F18-IF(WEEKDAY($B18,2)=6,1,0))))</f>
        <v/>
      </c>
      <c r="H18" s="90" t="str">
        <f>IF(OR($B18="",$C18="",$D18=""),"",IF(OR(WEEKDAY($B18,2)=7,COUNTIF(Festivos_2026_2027!$A$2:$A$39,$B18)&gt;0),0,MAX(0,$E18-$F18-$G18)))</f>
        <v/>
      </c>
      <c r="I18" s="78" t="str">
        <f>IF(OR($B18="",$C18="",$D18=""),"",IF(OR(WEEKDAY($B18,2)=7,COUNTIF(Festivos_2026_2027!$A$2:$A$39,$B18)&gt;0),MAX(0,(MAX(0,MIN(($D18+($D18&lt;$C18))*24,19)-MAX($C18*24,6))+MAX(0,MIN(($D18+($D18&lt;$C18))*24,43)-MAX($C18*24,30)))-1),0))</f>
        <v/>
      </c>
      <c r="J18" s="77" t="str">
        <f>IF(OR($B18="",$C18="",$D18=""),"",IF(OR(WEEKDAY($B18,2)=7,COUNTIF(Festivos_2026_2027!$A$2:$A$39,$B18)&gt;0),MAX(0,$E18-$I18),0))</f>
        <v/>
      </c>
      <c r="K18" s="88" t="str">
        <f t="shared" si="1"/>
        <v/>
      </c>
      <c r="L18" s="93"/>
      <c r="M18" s="25" t="str">
        <f t="shared" si="3"/>
        <v/>
      </c>
      <c r="N18" t="str">
        <f t="shared" si="4"/>
        <v/>
      </c>
    </row>
    <row r="19" spans="1:14" x14ac:dyDescent="0.25">
      <c r="A19" s="83" t="str">
        <f t="shared" si="2"/>
        <v/>
      </c>
      <c r="B19" s="86"/>
      <c r="C19" s="84"/>
      <c r="D19" s="76"/>
      <c r="E19" s="77" t="str">
        <f>IF(OR($B19="",$C19="",$D19=""),"",MAX(0,(($D19+($D19&lt;$C19)-$C19)*24)-IF(OR(WEEKDAY($B19,2)&gt;=6,COUNTIF(Festivos_2026_2027!$A$2:$A$39,$B19)&gt;0),1,0)))</f>
        <v/>
      </c>
      <c r="F19" s="88" t="str">
        <f>IF(OR($B19="",$C19="",$D19=""),"",IF(OR(WEEKDAY($B19,2)&gt;5,COUNTIF(Festivos_2026_2027!$A$2:$A$39,$B19)&gt;0),0,MAX(0,MIN(($D19+($D19&lt;$C19))*24,IF(OR(WEEKDAY($B19,2)=2,WEEKDAY($B19,2)=3),18,17))-MAX($C19*24,8))))</f>
        <v/>
      </c>
      <c r="G19" s="80" t="str">
        <f>IF(OR($B19="",$C19="",$D19=""),"",IF(OR(WEEKDAY($B19,2)=7,COUNTIF(Festivos_2026_2027!$A$2:$A$39,$B19)&gt;0),0,MAX(0,(MAX(0,MIN(($D19+($D19&lt;$C19))*24,19)-MAX($C19*24,6))+MAX(0,MIN(($D19+($D19&lt;$C19))*24,43)-MAX($C19*24,30)))-$F19-IF(WEEKDAY($B19,2)=6,1,0))))</f>
        <v/>
      </c>
      <c r="H19" s="90" t="str">
        <f>IF(OR($B19="",$C19="",$D19=""),"",IF(OR(WEEKDAY($B19,2)=7,COUNTIF(Festivos_2026_2027!$A$2:$A$39,$B19)&gt;0),0,MAX(0,$E19-$F19-$G19)))</f>
        <v/>
      </c>
      <c r="I19" s="78" t="str">
        <f>IF(OR($B19="",$C19="",$D19=""),"",IF(OR(WEEKDAY($B19,2)=7,COUNTIF(Festivos_2026_2027!$A$2:$A$39,$B19)&gt;0),MAX(0,(MAX(0,MIN(($D19+($D19&lt;$C19))*24,19)-MAX($C19*24,6))+MAX(0,MIN(($D19+($D19&lt;$C19))*24,43)-MAX($C19*24,30)))-1),0))</f>
        <v/>
      </c>
      <c r="J19" s="77" t="str">
        <f>IF(OR($B19="",$C19="",$D19=""),"",IF(OR(WEEKDAY($B19,2)=7,COUNTIF(Festivos_2026_2027!$A$2:$A$39,$B19)&gt;0),MAX(0,$E19-$I19),0))</f>
        <v/>
      </c>
      <c r="K19" s="88" t="str">
        <f t="shared" si="1"/>
        <v/>
      </c>
      <c r="L19" s="93"/>
      <c r="M19" s="25" t="str">
        <f t="shared" si="3"/>
        <v/>
      </c>
      <c r="N19" t="str">
        <f t="shared" si="4"/>
        <v/>
      </c>
    </row>
    <row r="20" spans="1:14" x14ac:dyDescent="0.25">
      <c r="A20" s="83" t="str">
        <f t="shared" si="2"/>
        <v/>
      </c>
      <c r="B20" s="86"/>
      <c r="C20" s="84"/>
      <c r="D20" s="76"/>
      <c r="E20" s="77"/>
      <c r="F20" s="88" t="str">
        <f>IF(OR($B20="",$C20="",$D20=""),"",IF(OR(WEEKDAY($B20,2)&gt;5,COUNTIF(Festivos_2026_2027!$A$2:$A$39,$B20)&gt;0),0,MAX(0,MIN(($D20+($D20&lt;$C20))*24,IF(OR(WEEKDAY($B20,2)=2,WEEKDAY($B20,2)=3),18,17))-MAX($C20*24,8))))</f>
        <v/>
      </c>
      <c r="G20" s="80" t="str">
        <f>IF(OR($B20="",$C20="",$D20=""),"",IF(OR(WEEKDAY($B20,2)=7,COUNTIF(Festivos_2026_2027!$A$2:$A$39,$B20)&gt;0),0,MAX(0,(MAX(0,MIN(($D20+($D20&lt;$C20))*24,19)-MAX($C20*24,6))+MAX(0,MIN(($D20+($D20&lt;$C20))*24,43)-MAX($C20*24,30)))-$F20-IF(WEEKDAY($B20,2)=6,1,0))))</f>
        <v/>
      </c>
      <c r="H20" s="90" t="str">
        <f>IF(OR($B20="",$C20="",$D20=""),"",IF(OR(WEEKDAY($B20,2)=7,COUNTIF(Festivos_2026_2027!$A$2:$A$39,$B20)&gt;0),0,MAX(0,$E20-$F20-$G20)))</f>
        <v/>
      </c>
      <c r="I20" s="78" t="str">
        <f>IF(OR($B20="",$C20="",$D20=""),"",IF(OR(WEEKDAY($B20,2)=7,COUNTIF(Festivos_2026_2027!$A$2:$A$39,$B20)&gt;0),MAX(0,(MAX(0,MIN(($D20+($D20&lt;$C20))*24,19)-MAX($C20*24,6))+MAX(0,MIN(($D20+($D20&lt;$C20))*24,43)-MAX($C20*24,30)))-1),0))</f>
        <v/>
      </c>
      <c r="J20" s="77" t="str">
        <f>IF(OR($B20="",$C20="",$D20=""),"",IF(OR(WEEKDAY($B20,2)=7,COUNTIF(Festivos_2026_2027!$A$2:$A$39,$B20)&gt;0),MAX(0,$E20-$I20),0))</f>
        <v/>
      </c>
      <c r="K20" s="88" t="str">
        <f t="shared" si="1"/>
        <v/>
      </c>
      <c r="L20" s="93"/>
      <c r="M20" s="25" t="str">
        <f t="shared" si="3"/>
        <v/>
      </c>
      <c r="N20" t="str">
        <f t="shared" si="4"/>
        <v/>
      </c>
    </row>
    <row r="21" spans="1:14" x14ac:dyDescent="0.25">
      <c r="A21" s="83" t="str">
        <f t="shared" si="2"/>
        <v/>
      </c>
      <c r="B21" s="86"/>
      <c r="C21" s="84"/>
      <c r="D21" s="76"/>
      <c r="E21" s="77" t="str">
        <f>IF(OR($B21="",$C21="",$D21=""),"",MAX(0,(($D21+($D21&lt;$C21)-$C21)*24)-IF(OR(WEEKDAY($B21,2)&gt;=6,COUNTIF(Festivos_2026_2027!$A$2:$A$39,$B21)&gt;0),1,0)))</f>
        <v/>
      </c>
      <c r="F21" s="88" t="str">
        <f>IF(OR($B21="",$C21="",$D21=""),"",IF(OR(WEEKDAY($B21,2)&gt;5,COUNTIF(Festivos_2026_2027!$A$2:$A$39,$B21)&gt;0),0,MAX(0,MIN(($D21+($D21&lt;$C21))*24,IF(OR(WEEKDAY($B21,2)=2,WEEKDAY($B21,2)=3),18,17))-MAX($C21*24,8))))</f>
        <v/>
      </c>
      <c r="G21" s="80" t="str">
        <f>IF(OR($B21="",$C21="",$D21=""),"",IF(OR(WEEKDAY($B21,2)=7,COUNTIF(Festivos_2026_2027!$A$2:$A$39,$B21)&gt;0),0,MAX(0,(MAX(0,MIN(($D21+($D21&lt;$C21))*24,19)-MAX($C21*24,6))+MAX(0,MIN(($D21+($D21&lt;$C21))*24,43)-MAX($C21*24,30)))-$F21-IF(WEEKDAY($B21,2)=6,1,0))))</f>
        <v/>
      </c>
      <c r="H21" s="90" t="str">
        <f>IF(OR($B21="",$C21="",$D21=""),"",IF(OR(WEEKDAY($B21,2)=7,COUNTIF(Festivos_2026_2027!$A$2:$A$39,$B21)&gt;0),0,MAX(0,$E21-$F21-$G21)))</f>
        <v/>
      </c>
      <c r="I21" s="78" t="str">
        <f>IF(OR($B21="",$C21="",$D21=""),"",IF(OR(WEEKDAY($B21,2)=7,COUNTIF(Festivos_2026_2027!$A$2:$A$39,$B21)&gt;0),MAX(0,(MAX(0,MIN(($D21+($D21&lt;$C21))*24,19)-MAX($C21*24,6))+MAX(0,MIN(($D21+($D21&lt;$C21))*24,43)-MAX($C21*24,30)))-1),0))</f>
        <v/>
      </c>
      <c r="J21" s="77" t="str">
        <f>IF(OR($B21="",$C21="",$D21=""),"",IF(OR(WEEKDAY($B21,2)=7,COUNTIF(Festivos_2026_2027!$A$2:$A$39,$B21)&gt;0),MAX(0,$E21-$I21),0))</f>
        <v/>
      </c>
      <c r="K21" s="88" t="str">
        <f t="shared" si="1"/>
        <v/>
      </c>
      <c r="L21" s="93"/>
      <c r="M21" s="25" t="str">
        <f t="shared" si="3"/>
        <v/>
      </c>
      <c r="N21" t="str">
        <f t="shared" si="4"/>
        <v/>
      </c>
    </row>
    <row r="22" spans="1:14" x14ac:dyDescent="0.25">
      <c r="A22" s="83" t="str">
        <f t="shared" si="2"/>
        <v/>
      </c>
      <c r="B22" s="86"/>
      <c r="C22" s="84"/>
      <c r="D22" s="76"/>
      <c r="E22" s="77" t="str">
        <f>IF(OR($B22="",$C22="",$D22=""),"",MAX(0,(($D22+($D22&lt;$C22)-$C22)*24)-IF(OR(WEEKDAY($B22,2)&gt;=6,COUNTIF(Festivos_2026_2027!$A$2:$A$39,$B22)&gt;0),1,0)))</f>
        <v/>
      </c>
      <c r="F22" s="88" t="str">
        <f>IF(OR($B22="",$C22="",$D22=""),"",IF(OR(WEEKDAY($B22,2)&gt;5,COUNTIF(Festivos_2026_2027!$A$2:$A$39,$B22)&gt;0),0,MAX(0,MIN(($D22+($D22&lt;$C22))*24,IF(OR(WEEKDAY($B22,2)=2,WEEKDAY($B22,2)=3),18,17))-MAX($C22*24,8))))</f>
        <v/>
      </c>
      <c r="G22" s="80" t="str">
        <f>IF(OR($B22="",$C22="",$D22=""),"",IF(OR(WEEKDAY($B22,2)=7,COUNTIF(Festivos_2026_2027!$A$2:$A$39,$B22)&gt;0),0,MAX(0,(MAX(0,MIN(($D22+($D22&lt;$C22))*24,19)-MAX($C22*24,6))+MAX(0,MIN(($D22+($D22&lt;$C22))*24,43)-MAX($C22*24,30)))-$F22-IF(WEEKDAY($B22,2)=6,1,0))))</f>
        <v/>
      </c>
      <c r="H22" s="90" t="str">
        <f>IF(OR($B22="",$C22="",$D22=""),"",IF(OR(WEEKDAY($B22,2)=7,COUNTIF(Festivos_2026_2027!$A$2:$A$39,$B22)&gt;0),0,MAX(0,$E22-$F22-$G22)))</f>
        <v/>
      </c>
      <c r="I22" s="78" t="str">
        <f>IF(OR($B22="",$C22="",$D22=""),"",IF(OR(WEEKDAY($B22,2)=7,COUNTIF(Festivos_2026_2027!$A$2:$A$39,$B22)&gt;0),MAX(0,(MAX(0,MIN(($D22+($D22&lt;$C22))*24,19)-MAX($C22*24,6))+MAX(0,MIN(($D22+($D22&lt;$C22))*24,43)-MAX($C22*24,30)))-1),0))</f>
        <v/>
      </c>
      <c r="J22" s="77" t="str">
        <f>IF(OR($B22="",$C22="",$D22=""),"",IF(OR(WEEKDAY($B22,2)=7,COUNTIF(Festivos_2026_2027!$A$2:$A$39,$B22)&gt;0),MAX(0,$E22-$I22),0))</f>
        <v/>
      </c>
      <c r="K22" s="88" t="str">
        <f t="shared" si="1"/>
        <v/>
      </c>
      <c r="L22" s="93"/>
      <c r="M22" s="25" t="str">
        <f t="shared" si="3"/>
        <v/>
      </c>
      <c r="N22" t="str">
        <f t="shared" si="4"/>
        <v/>
      </c>
    </row>
    <row r="23" spans="1:14" x14ac:dyDescent="0.25">
      <c r="A23" s="83" t="str">
        <f t="shared" si="2"/>
        <v/>
      </c>
      <c r="B23" s="86"/>
      <c r="C23" s="84"/>
      <c r="D23" s="76"/>
      <c r="E23" s="77" t="str">
        <f>IF(OR($B23="",$C23="",$D23=""),"",MAX(0,(($D23+($D23&lt;$C23)-$C23)*24)-IF(OR(WEEKDAY($B23,2)&gt;=6,COUNTIF(Festivos_2026_2027!$A$2:$A$39,$B23)&gt;0),1,0)))</f>
        <v/>
      </c>
      <c r="F23" s="88" t="str">
        <f>IF(OR($B23="",$C23="",$D23=""),"",IF(OR(WEEKDAY($B23,2)&gt;5,COUNTIF(Festivos_2026_2027!$A$2:$A$39,$B23)&gt;0),0,MAX(0,MIN(($D23+($D23&lt;$C23))*24,IF(OR(WEEKDAY($B23,2)=2,WEEKDAY($B23,2)=3),18,17))-MAX($C23*24,8))))</f>
        <v/>
      </c>
      <c r="G23" s="80" t="str">
        <f>IF(OR($B23="",$C23="",$D23=""),"",IF(OR(WEEKDAY($B23,2)=7,COUNTIF(Festivos_2026_2027!$A$2:$A$39,$B23)&gt;0),0,MAX(0,(MAX(0,MIN(($D23+($D23&lt;$C23))*24,19)-MAX($C23*24,6))+MAX(0,MIN(($D23+($D23&lt;$C23))*24,43)-MAX($C23*24,30)))-$F23-IF(WEEKDAY($B23,2)=6,1,0))))</f>
        <v/>
      </c>
      <c r="H23" s="90" t="str">
        <f>IF(OR($B23="",$C23="",$D23=""),"",IF(OR(WEEKDAY($B23,2)=7,COUNTIF(Festivos_2026_2027!$A$2:$A$39,$B23)&gt;0),0,MAX(0,$E23-$F23-$G23)))</f>
        <v/>
      </c>
      <c r="I23" s="78" t="str">
        <f>IF(OR($B23="",$C23="",$D23=""),"",IF(OR(WEEKDAY($B23,2)=7,COUNTIF(Festivos_2026_2027!$A$2:$A$39,$B23)&gt;0),MAX(0,(MAX(0,MIN(($D23+($D23&lt;$C23))*24,19)-MAX($C23*24,6))+MAX(0,MIN(($D23+($D23&lt;$C23))*24,43)-MAX($C23*24,30)))-1),0))</f>
        <v/>
      </c>
      <c r="J23" s="77" t="str">
        <f>IF(OR($B23="",$C23="",$D23=""),"",IF(OR(WEEKDAY($B23,2)=7,COUNTIF(Festivos_2026_2027!$A$2:$A$39,$B23)&gt;0),MAX(0,$E23-$I23),0))</f>
        <v/>
      </c>
      <c r="K23" s="88" t="str">
        <f t="shared" si="1"/>
        <v/>
      </c>
      <c r="L23" s="93"/>
      <c r="M23" s="25" t="str">
        <f t="shared" si="3"/>
        <v/>
      </c>
      <c r="N23" t="str">
        <f t="shared" si="4"/>
        <v/>
      </c>
    </row>
    <row r="24" spans="1:14" x14ac:dyDescent="0.25">
      <c r="A24" s="83" t="str">
        <f t="shared" si="2"/>
        <v/>
      </c>
      <c r="B24" s="86"/>
      <c r="C24" s="84"/>
      <c r="D24" s="76"/>
      <c r="E24" s="77" t="str">
        <f>IF(OR($B24="",$C24="",$D24=""),"",MAX(0,(($D24+($D24&lt;$C24)-$C24)*24)-IF(OR(WEEKDAY($B24,2)&gt;=6,COUNTIF(Festivos_2026_2027!$A$2:$A$39,$B24)&gt;0),1,0)))</f>
        <v/>
      </c>
      <c r="F24" s="88" t="str">
        <f>IF(OR($B24="",$C24="",$D24=""),"",IF(OR(WEEKDAY($B24,2)&gt;5,COUNTIF(Festivos_2026_2027!$A$2:$A$39,$B24)&gt;0),0,MAX(0,MIN(($D24+($D24&lt;$C24))*24,IF(OR(WEEKDAY($B24,2)=2,WEEKDAY($B24,2)=3),18,17))-MAX($C24*24,8))))</f>
        <v/>
      </c>
      <c r="G24" s="80" t="str">
        <f>IF(OR($B24="",$C24="",$D24=""),"",IF(OR(WEEKDAY($B24,2)=7,COUNTIF(Festivos_2026_2027!$A$2:$A$39,$B24)&gt;0),0,MAX(0,(MAX(0,MIN(($D24+($D24&lt;$C24))*24,19)-MAX($C24*24,6))+MAX(0,MIN(($D24+($D24&lt;$C24))*24,43)-MAX($C24*24,30)))-$F24-IF(WEEKDAY($B24,2)=6,1,0))))</f>
        <v/>
      </c>
      <c r="H24" s="90" t="str">
        <f>IF(OR($B24="",$C24="",$D24=""),"",IF(OR(WEEKDAY($B24,2)=7,COUNTIF(Festivos_2026_2027!$A$2:$A$39,$B24)&gt;0),0,MAX(0,$E24-$F24-$G24)))</f>
        <v/>
      </c>
      <c r="I24" s="78" t="str">
        <f>IF(OR($B24="",$C24="",$D24=""),"",IF(OR(WEEKDAY($B24,2)=7,COUNTIF(Festivos_2026_2027!$A$2:$A$39,$B24)&gt;0),MAX(0,(MAX(0,MIN(($D24+($D24&lt;$C24))*24,19)-MAX($C24*24,6))+MAX(0,MIN(($D24+($D24&lt;$C24))*24,43)-MAX($C24*24,30)))-1),0))</f>
        <v/>
      </c>
      <c r="J24" s="77" t="str">
        <f>IF(OR($B24="",$C24="",$D24=""),"",IF(OR(WEEKDAY($B24,2)=7,COUNTIF(Festivos_2026_2027!$A$2:$A$39,$B24)&gt;0),MAX(0,$E24-$I24),0))</f>
        <v/>
      </c>
      <c r="K24" s="88" t="str">
        <f t="shared" si="1"/>
        <v/>
      </c>
      <c r="L24" s="93"/>
      <c r="M24" s="25" t="str">
        <f t="shared" si="3"/>
        <v/>
      </c>
      <c r="N24" t="str">
        <f t="shared" si="4"/>
        <v/>
      </c>
    </row>
    <row r="25" spans="1:14" x14ac:dyDescent="0.25">
      <c r="A25" s="83" t="str">
        <f t="shared" si="2"/>
        <v/>
      </c>
      <c r="B25" s="86"/>
      <c r="C25" s="84"/>
      <c r="D25" s="76"/>
      <c r="E25" s="77" t="str">
        <f>IF(OR($B25="",$C25="",$D25=""),"",MAX(0,(($D25+($D25&lt;$C25)-$C25)*24)-IF(OR(WEEKDAY($B25,2)&gt;=6,COUNTIF(Festivos_2026_2027!$A$2:$A$39,$B25)&gt;0),1,0)))</f>
        <v/>
      </c>
      <c r="F25" s="88" t="str">
        <f>IF(OR($B25="",$C25="",$D25=""),"",IF(OR(WEEKDAY($B25,2)&gt;5,COUNTIF(Festivos_2026_2027!$A$2:$A$39,$B25)&gt;0),0,MAX(0,MIN(($D25+($D25&lt;$C25))*24,IF(OR(WEEKDAY($B25,2)=2,WEEKDAY($B25,2)=3),18,17))-MAX($C25*24,8))))</f>
        <v/>
      </c>
      <c r="G25" s="80" t="str">
        <f>IF(OR($B25="",$C25="",$D25=""),"",IF(OR(WEEKDAY($B25,2)=7,COUNTIF(Festivos_2026_2027!$A$2:$A$39,$B25)&gt;0),0,MAX(0,(MAX(0,MIN(($D25+($D25&lt;$C25))*24,19)-MAX($C25*24,6))+MAX(0,MIN(($D25+($D25&lt;$C25))*24,43)-MAX($C25*24,30)))-$F25-IF(WEEKDAY($B25,2)=6,1,0))))</f>
        <v/>
      </c>
      <c r="H25" s="90" t="str">
        <f>IF(OR($B25="",$C25="",$D25=""),"",IF(OR(WEEKDAY($B25,2)=7,COUNTIF(Festivos_2026_2027!$A$2:$A$39,$B25)&gt;0),0,MAX(0,$E25-$F25-$G25)))</f>
        <v/>
      </c>
      <c r="I25" s="78" t="str">
        <f>IF(OR($B25="",$C25="",$D25=""),"",IF(OR(WEEKDAY($B25,2)=7,COUNTIF(Festivos_2026_2027!$A$2:$A$39,$B25)&gt;0),MAX(0,(MAX(0,MIN(($D25+($D25&lt;$C25))*24,19)-MAX($C25*24,6))+MAX(0,MIN(($D25+($D25&lt;$C25))*24,43)-MAX($C25*24,30)))-1),0))</f>
        <v/>
      </c>
      <c r="J25" s="77" t="str">
        <f>IF(OR($B25="",$C25="",$D25=""),"",IF(OR(WEEKDAY($B25,2)=7,COUNTIF(Festivos_2026_2027!$A$2:$A$39,$B25)&gt;0),MAX(0,$E25-$I25),0))</f>
        <v/>
      </c>
      <c r="K25" s="88" t="str">
        <f t="shared" si="1"/>
        <v/>
      </c>
      <c r="L25" s="93"/>
      <c r="M25" s="25" t="str">
        <f t="shared" si="3"/>
        <v/>
      </c>
      <c r="N25" t="str">
        <f t="shared" si="4"/>
        <v/>
      </c>
    </row>
    <row r="26" spans="1:14" x14ac:dyDescent="0.25">
      <c r="A26" s="83" t="str">
        <f t="shared" si="2"/>
        <v/>
      </c>
      <c r="B26" s="86"/>
      <c r="C26" s="84"/>
      <c r="D26" s="76"/>
      <c r="E26" s="77" t="str">
        <f>IF(OR($B26="",$C26="",$D26=""),"",MAX(0,(($D26+($D26&lt;$C26)-$C26)*24)-IF(OR(WEEKDAY($B26,2)&gt;=6,COUNTIF(Festivos_2026_2027!$A$2:$A$39,$B26)&gt;0),1,0)))</f>
        <v/>
      </c>
      <c r="F26" s="88" t="str">
        <f>IF(OR($B26="",$C26="",$D26=""),"",IF(OR(WEEKDAY($B26,2)&gt;5,COUNTIF(Festivos_2026_2027!$A$2:$A$39,$B26)&gt;0),0,MAX(0,MIN(($D26+($D26&lt;$C26))*24,IF(OR(WEEKDAY($B26,2)=2,WEEKDAY($B26,2)=3),18,17))-MAX($C26*24,8))))</f>
        <v/>
      </c>
      <c r="G26" s="80" t="str">
        <f>IF(OR($B26="",$C26="",$D26=""),"",IF(OR(WEEKDAY($B26,2)=7,COUNTIF(Festivos_2026_2027!$A$2:$A$39,$B26)&gt;0),0,MAX(0,(MAX(0,MIN(($D26+($D26&lt;$C26))*24,19)-MAX($C26*24,6))+MAX(0,MIN(($D26+($D26&lt;$C26))*24,43)-MAX($C26*24,30)))-$F26-IF(WEEKDAY($B26,2)=6,1,0))))</f>
        <v/>
      </c>
      <c r="H26" s="90" t="str">
        <f>IF(OR($B26="",$C26="",$D26=""),"",IF(OR(WEEKDAY($B26,2)=7,COUNTIF(Festivos_2026_2027!$A$2:$A$39,$B26)&gt;0),0,MAX(0,$E26-$F26-$G26)))</f>
        <v/>
      </c>
      <c r="I26" s="78" t="str">
        <f>IF(OR($B26="",$C26="",$D26=""),"",IF(OR(WEEKDAY($B26,2)=7,COUNTIF(Festivos_2026_2027!$A$2:$A$39,$B26)&gt;0),MAX(0,(MAX(0,MIN(($D26+($D26&lt;$C26))*24,19)-MAX($C26*24,6))+MAX(0,MIN(($D26+($D26&lt;$C26))*24,43)-MAX($C26*24,30)))-1),0))</f>
        <v/>
      </c>
      <c r="J26" s="77" t="str">
        <f>IF(OR($B26="",$C26="",$D26=""),"",IF(OR(WEEKDAY($B26,2)=7,COUNTIF(Festivos_2026_2027!$A$2:$A$39,$B26)&gt;0),MAX(0,$E26-$I26),0))</f>
        <v/>
      </c>
      <c r="K26" s="88" t="str">
        <f t="shared" si="1"/>
        <v/>
      </c>
      <c r="L26" s="93"/>
      <c r="M26" s="25" t="str">
        <f t="shared" si="3"/>
        <v/>
      </c>
      <c r="N26" t="str">
        <f t="shared" si="4"/>
        <v/>
      </c>
    </row>
    <row r="27" spans="1:14" x14ac:dyDescent="0.25">
      <c r="A27" s="83" t="str">
        <f t="shared" si="2"/>
        <v/>
      </c>
      <c r="B27" s="86"/>
      <c r="C27" s="84"/>
      <c r="D27" s="76"/>
      <c r="E27" s="77" t="str">
        <f>IF(OR($B27="",$C27="",$D27=""),"",MAX(0,(($D27+($D27&lt;$C27)-$C27)*24)-IF(OR(WEEKDAY($B27,2)&gt;=6,COUNTIF(Festivos_2026_2027!$A$2:$A$39,$B27)&gt;0),1,0)))</f>
        <v/>
      </c>
      <c r="F27" s="88" t="str">
        <f>IF(OR($B27="",$C27="",$D27=""),"",IF(OR(WEEKDAY($B27,2)&gt;5,COUNTIF(Festivos_2026_2027!$A$2:$A$39,$B27)&gt;0),0,MAX(0,MIN(($D27+($D27&lt;$C27))*24,IF(OR(WEEKDAY($B27,2)=2,WEEKDAY($B27,2)=3),18,17))-MAX($C27*24,8))))</f>
        <v/>
      </c>
      <c r="G27" s="80" t="str">
        <f>IF(OR($B27="",$C27="",$D27=""),"",IF(OR(WEEKDAY($B27,2)=7,COUNTIF(Festivos_2026_2027!$A$2:$A$39,$B27)&gt;0),0,MAX(0,(MAX(0,MIN(($D27+($D27&lt;$C27))*24,19)-MAX($C27*24,6))+MAX(0,MIN(($D27+($D27&lt;$C27))*24,43)-MAX($C27*24,30)))-$F27-IF(WEEKDAY($B27,2)=6,1,0))))</f>
        <v/>
      </c>
      <c r="H27" s="90" t="str">
        <f>IF(OR($B27="",$C27="",$D27=""),"",IF(OR(WEEKDAY($B27,2)=7,COUNTIF(Festivos_2026_2027!$A$2:$A$39,$B27)&gt;0),0,MAX(0,$E27-$F27-$G27)))</f>
        <v/>
      </c>
      <c r="I27" s="78" t="str">
        <f>IF(OR($B27="",$C27="",$D27=""),"",IF(OR(WEEKDAY($B27,2)=7,COUNTIF(Festivos_2026_2027!$A$2:$A$39,$B27)&gt;0),MAX(0,(MAX(0,MIN(($D27+($D27&lt;$C27))*24,19)-MAX($C27*24,6))+MAX(0,MIN(($D27+($D27&lt;$C27))*24,43)-MAX($C27*24,30)))-1),0))</f>
        <v/>
      </c>
      <c r="J27" s="77" t="str">
        <f>IF(OR($B27="",$C27="",$D27=""),"",IF(OR(WEEKDAY($B27,2)=7,COUNTIF(Festivos_2026_2027!$A$2:$A$39,$B27)&gt;0),MAX(0,$E27-$I27),0))</f>
        <v/>
      </c>
      <c r="K27" s="88" t="str">
        <f t="shared" si="1"/>
        <v/>
      </c>
      <c r="L27" s="93"/>
      <c r="M27" s="25" t="str">
        <f t="shared" si="3"/>
        <v/>
      </c>
      <c r="N27" t="str">
        <f t="shared" si="4"/>
        <v/>
      </c>
    </row>
    <row r="28" spans="1:14" x14ac:dyDescent="0.25">
      <c r="A28" s="83" t="str">
        <f t="shared" si="2"/>
        <v/>
      </c>
      <c r="B28" s="86"/>
      <c r="C28" s="84"/>
      <c r="D28" s="76"/>
      <c r="E28" s="77" t="str">
        <f>IF(OR($B28="",$C28="",$D28=""),"",MAX(0,(($D28+($D28&lt;$C28)-$C28)*24)-IF(OR(WEEKDAY($B28,2)&gt;=6,COUNTIF(Festivos_2026_2027!$A$2:$A$39,$B28)&gt;0),1,0)))</f>
        <v/>
      </c>
      <c r="F28" s="88" t="str">
        <f>IF(OR($B28="",$C28="",$D28=""),"",IF(OR(WEEKDAY($B28,2)&gt;5,COUNTIF(Festivos_2026_2027!$A$2:$A$39,$B28)&gt;0),0,MAX(0,MIN(($D28+($D28&lt;$C28))*24,IF(OR(WEEKDAY($B28,2)=2,WEEKDAY($B28,2)=3),18,17))-MAX($C28*24,8))))</f>
        <v/>
      </c>
      <c r="G28" s="80" t="str">
        <f>IF(OR($B28="",$C28="",$D28=""),"",IF(OR(WEEKDAY($B28,2)=7,COUNTIF(Festivos_2026_2027!$A$2:$A$39,$B28)&gt;0),0,MAX(0,(MAX(0,MIN(($D28+($D28&lt;$C28))*24,19)-MAX($C28*24,6))+MAX(0,MIN(($D28+($D28&lt;$C28))*24,43)-MAX($C28*24,30)))-$F28-IF(WEEKDAY($B28,2)=6,1,0))))</f>
        <v/>
      </c>
      <c r="H28" s="90" t="str">
        <f>IF(OR($B28="",$C28="",$D28=""),"",IF(OR(WEEKDAY($B28,2)=7,COUNTIF(Festivos_2026_2027!$A$2:$A$39,$B28)&gt;0),0,MAX(0,$E28-$F28-$G28)))</f>
        <v/>
      </c>
      <c r="I28" s="78" t="str">
        <f>IF(OR($B28="",$C28="",$D28=""),"",IF(OR(WEEKDAY($B28,2)=7,COUNTIF(Festivos_2026_2027!$A$2:$A$39,$B28)&gt;0),MAX(0,(MAX(0,MIN(($D28+($D28&lt;$C28))*24,19)-MAX($C28*24,6))+MAX(0,MIN(($D28+($D28&lt;$C28))*24,43)-MAX($C28*24,30)))-1),0))</f>
        <v/>
      </c>
      <c r="J28" s="77" t="str">
        <f>IF(OR($B28="",$C28="",$D28=""),"",IF(OR(WEEKDAY($B28,2)=7,COUNTIF(Festivos_2026_2027!$A$2:$A$39,$B28)&gt;0),MAX(0,$E28-$I28),0))</f>
        <v/>
      </c>
      <c r="K28" s="88" t="str">
        <f t="shared" si="1"/>
        <v/>
      </c>
      <c r="L28" s="93"/>
      <c r="M28" s="25" t="str">
        <f t="shared" si="3"/>
        <v/>
      </c>
      <c r="N28" t="str">
        <f t="shared" si="4"/>
        <v/>
      </c>
    </row>
    <row r="29" spans="1:14" x14ac:dyDescent="0.25">
      <c r="A29" s="83" t="str">
        <f t="shared" si="2"/>
        <v/>
      </c>
      <c r="B29" s="86"/>
      <c r="C29" s="84"/>
      <c r="D29" s="76"/>
      <c r="E29" s="77" t="str">
        <f>IF(OR($B29="",$C29="",$D29=""),"",MAX(0,(($D29+($D29&lt;$C29)-$C29)*24)-IF(OR(WEEKDAY($B29,2)&gt;=6,COUNTIF(Festivos_2026_2027!$A$2:$A$39,$B29)&gt;0),1,0)))</f>
        <v/>
      </c>
      <c r="F29" s="88" t="str">
        <f>IF(OR($B29="",$C29="",$D29=""),"",IF(OR(WEEKDAY($B29,2)&gt;5,COUNTIF(Festivos_2026_2027!$A$2:$A$39,$B29)&gt;0),0,MAX(0,MIN(($D29+($D29&lt;$C29))*24,IF(OR(WEEKDAY($B29,2)=2,WEEKDAY($B29,2)=3),18,17))-MAX($C29*24,8))))</f>
        <v/>
      </c>
      <c r="G29" s="80" t="str">
        <f>IF(OR($B29="",$C29="",$D29=""),"",IF(OR(WEEKDAY($B29,2)=7,COUNTIF(Festivos_2026_2027!$A$2:$A$39,$B29)&gt;0),0,MAX(0,(MAX(0,MIN(($D29+($D29&lt;$C29))*24,19)-MAX($C29*24,6))+MAX(0,MIN(($D29+($D29&lt;$C29))*24,43)-MAX($C29*24,30)))-$F29-IF(WEEKDAY($B29,2)=6,1,0))))</f>
        <v/>
      </c>
      <c r="H29" s="90" t="str">
        <f>IF(OR($B29="",$C29="",$D29=""),"",IF(OR(WEEKDAY($B29,2)=7,COUNTIF(Festivos_2026_2027!$A$2:$A$39,$B29)&gt;0),0,MAX(0,$E29-$F29-$G29)))</f>
        <v/>
      </c>
      <c r="I29" s="78" t="str">
        <f>IF(OR($B29="",$C29="",$D29=""),"",IF(OR(WEEKDAY($B29,2)=7,COUNTIF(Festivos_2026_2027!$A$2:$A$39,$B29)&gt;0),MAX(0,(MAX(0,MIN(($D29+($D29&lt;$C29))*24,19)-MAX($C29*24,6))+MAX(0,MIN(($D29+($D29&lt;$C29))*24,43)-MAX($C29*24,30)))-1),0))</f>
        <v/>
      </c>
      <c r="J29" s="77" t="str">
        <f>IF(OR($B29="",$C29="",$D29=""),"",IF(OR(WEEKDAY($B29,2)=7,COUNTIF(Festivos_2026_2027!$A$2:$A$39,$B29)&gt;0),MAX(0,$E29-$I29),0))</f>
        <v/>
      </c>
      <c r="K29" s="88" t="str">
        <f t="shared" si="1"/>
        <v/>
      </c>
      <c r="L29" s="93"/>
      <c r="M29" s="25" t="str">
        <f t="shared" si="3"/>
        <v/>
      </c>
      <c r="N29" t="str">
        <f t="shared" si="4"/>
        <v/>
      </c>
    </row>
    <row r="30" spans="1:14" x14ac:dyDescent="0.25">
      <c r="A30" s="83" t="str">
        <f t="shared" si="2"/>
        <v/>
      </c>
      <c r="B30" s="86"/>
      <c r="C30" s="84"/>
      <c r="D30" s="76"/>
      <c r="E30" s="77" t="str">
        <f>IF(OR($B30="",$C30="",$D30=""),"",MAX(0,(($D30+($D30&lt;$C30)-$C30)*24)-IF(OR(WEEKDAY($B30,2)&gt;=6,COUNTIF(Festivos_2026_2027!$A$2:$A$39,$B30)&gt;0),1,0)))</f>
        <v/>
      </c>
      <c r="F30" s="88" t="str">
        <f>IF(OR($B30="",$C30="",$D30=""),"",IF(OR(WEEKDAY($B30,2)&gt;5,COUNTIF(Festivos_2026_2027!$A$2:$A$39,$B30)&gt;0),0,MAX(0,MIN(($D30+($D30&lt;$C30))*24,IF(OR(WEEKDAY($B30,2)=2,WEEKDAY($B30,2)=3),18,17))-MAX($C30*24,8))))</f>
        <v/>
      </c>
      <c r="G30" s="80" t="str">
        <f>IF(OR($B30="",$C30="",$D30=""),"",IF(OR(WEEKDAY($B30,2)=7,COUNTIF(Festivos_2026_2027!$A$2:$A$39,$B30)&gt;0),0,MAX(0,(MAX(0,MIN(($D30+($D30&lt;$C30))*24,19)-MAX($C30*24,6))+MAX(0,MIN(($D30+($D30&lt;$C30))*24,43)-MAX($C30*24,30)))-$F30-IF(WEEKDAY($B30,2)=6,1,0))))</f>
        <v/>
      </c>
      <c r="H30" s="90" t="str">
        <f>IF(OR($B30="",$C30="",$D30=""),"",IF(OR(WEEKDAY($B30,2)=7,COUNTIF(Festivos_2026_2027!$A$2:$A$39,$B30)&gt;0),0,MAX(0,$E30-$F30-$G30)))</f>
        <v/>
      </c>
      <c r="I30" s="78" t="str">
        <f>IF(OR($B30="",$C30="",$D30=""),"",IF(OR(WEEKDAY($B30,2)=7,COUNTIF(Festivos_2026_2027!$A$2:$A$39,$B30)&gt;0),MAX(0,(MAX(0,MIN(($D30+($D30&lt;$C30))*24,19)-MAX($C30*24,6))+MAX(0,MIN(($D30+($D30&lt;$C30))*24,43)-MAX($C30*24,30)))-1),0))</f>
        <v/>
      </c>
      <c r="J30" s="77" t="str">
        <f>IF(OR($B30="",$C30="",$D30=""),"",IF(OR(WEEKDAY($B30,2)=7,COUNTIF(Festivos_2026_2027!$A$2:$A$39,$B30)&gt;0),MAX(0,$E30-$I30),0))</f>
        <v/>
      </c>
      <c r="K30" s="88" t="str">
        <f t="shared" si="1"/>
        <v/>
      </c>
      <c r="L30" s="93"/>
      <c r="M30" s="25" t="str">
        <f t="shared" si="3"/>
        <v/>
      </c>
      <c r="N30" t="str">
        <f t="shared" si="4"/>
        <v/>
      </c>
    </row>
    <row r="31" spans="1:14" x14ac:dyDescent="0.25">
      <c r="A31" s="83" t="str">
        <f t="shared" si="2"/>
        <v/>
      </c>
      <c r="B31" s="86"/>
      <c r="C31" s="84"/>
      <c r="D31" s="76"/>
      <c r="E31" s="77" t="str">
        <f>IF(OR($B31="",$C31="",$D31=""),"",MAX(0,(($D31+($D31&lt;$C31)-$C31)*24)-IF(OR(WEEKDAY($B31,2)&gt;=6,COUNTIF(Festivos_2026_2027!$A$2:$A$39,$B31)&gt;0),1,0)))</f>
        <v/>
      </c>
      <c r="F31" s="88" t="str">
        <f>IF(OR($B31="",$C31="",$D31=""),"",IF(OR(WEEKDAY($B31,2)&gt;5,COUNTIF(Festivos_2026_2027!$A$2:$A$39,$B31)&gt;0),0,MAX(0,MIN(($D31+($D31&lt;$C31))*24,IF(OR(WEEKDAY($B31,2)=2,WEEKDAY($B31,2)=3),18,17))-MAX($C31*24,8))))</f>
        <v/>
      </c>
      <c r="G31" s="80" t="str">
        <f>IF(OR($B31="",$C31="",$D31=""),"",IF(OR(WEEKDAY($B31,2)=7,COUNTIF(Festivos_2026_2027!$A$2:$A$39,$B31)&gt;0),0,MAX(0,(MAX(0,MIN(($D31+($D31&lt;$C31))*24,19)-MAX($C31*24,6))+MAX(0,MIN(($D31+($D31&lt;$C31))*24,43)-MAX($C31*24,30)))-$F31-IF(WEEKDAY($B31,2)=6,1,0))))</f>
        <v/>
      </c>
      <c r="H31" s="90" t="str">
        <f>IF(OR($B31="",$C31="",$D31=""),"",IF(OR(WEEKDAY($B31,2)=7,COUNTIF(Festivos_2026_2027!$A$2:$A$39,$B31)&gt;0),0,MAX(0,$E31-$F31-$G31)))</f>
        <v/>
      </c>
      <c r="I31" s="78" t="str">
        <f>IF(OR($B31="",$C31="",$D31=""),"",IF(OR(WEEKDAY($B31,2)=7,COUNTIF(Festivos_2026_2027!$A$2:$A$39,$B31)&gt;0),MAX(0,(MAX(0,MIN(($D31+($D31&lt;$C31))*24,19)-MAX($C31*24,6))+MAX(0,MIN(($D31+($D31&lt;$C31))*24,43)-MAX($C31*24,30)))-1),0))</f>
        <v/>
      </c>
      <c r="J31" s="77" t="str">
        <f>IF(OR($B31="",$C31="",$D31=""),"",IF(OR(WEEKDAY($B31,2)=7,COUNTIF(Festivos_2026_2027!$A$2:$A$39,$B31)&gt;0),MAX(0,$E31-$I31),0))</f>
        <v/>
      </c>
      <c r="K31" s="88" t="str">
        <f t="shared" si="1"/>
        <v/>
      </c>
      <c r="L31" s="93"/>
      <c r="M31" s="25" t="str">
        <f t="shared" si="3"/>
        <v/>
      </c>
      <c r="N31" t="str">
        <f t="shared" si="4"/>
        <v/>
      </c>
    </row>
    <row r="32" spans="1:14" x14ac:dyDescent="0.25">
      <c r="A32" s="83" t="str">
        <f t="shared" si="2"/>
        <v/>
      </c>
      <c r="B32" s="86"/>
      <c r="C32" s="84"/>
      <c r="D32" s="76"/>
      <c r="E32" s="77" t="str">
        <f>IF(OR($B32="",$C32="",$D32=""),"",MAX(0,(($D32+($D32&lt;$C32)-$C32)*24)-IF(OR(WEEKDAY($B32,2)&gt;=6,COUNTIF(Festivos_2026_2027!$A$2:$A$39,$B32)&gt;0),1,0)))</f>
        <v/>
      </c>
      <c r="F32" s="88" t="str">
        <f>IF(OR($B32="",$C32="",$D32=""),"",IF(OR(WEEKDAY($B32,2)&gt;5,COUNTIF(Festivos_2026_2027!$A$2:$A$39,$B32)&gt;0),0,MAX(0,MIN(($D32+($D32&lt;$C32))*24,IF(OR(WEEKDAY($B32,2)=2,WEEKDAY($B32,2)=3),18,17))-MAX($C32*24,8))))</f>
        <v/>
      </c>
      <c r="G32" s="80" t="str">
        <f>IF(OR($B32="",$C32="",$D32=""),"",IF(OR(WEEKDAY($B32,2)=7,COUNTIF(Festivos_2026_2027!$A$2:$A$39,$B32)&gt;0),0,MAX(0,(MAX(0,MIN(($D32+($D32&lt;$C32))*24,19)-MAX($C32*24,6))+MAX(0,MIN(($D32+($D32&lt;$C32))*24,43)-MAX($C32*24,30)))-$F32-IF(WEEKDAY($B32,2)=6,1,0))))</f>
        <v/>
      </c>
      <c r="H32" s="90" t="str">
        <f>IF(OR($B32="",$C32="",$D32=""),"",IF(OR(WEEKDAY($B32,2)=7,COUNTIF(Festivos_2026_2027!$A$2:$A$39,$B32)&gt;0),0,MAX(0,$E32-$F32-$G32)))</f>
        <v/>
      </c>
      <c r="I32" s="78" t="str">
        <f>IF(OR($B32="",$C32="",$D32=""),"",IF(OR(WEEKDAY($B32,2)=7,COUNTIF(Festivos_2026_2027!$A$2:$A$39,$B32)&gt;0),MAX(0,(MAX(0,MIN(($D32+($D32&lt;$C32))*24,19)-MAX($C32*24,6))+MAX(0,MIN(($D32+($D32&lt;$C32))*24,43)-MAX($C32*24,30)))-1),0))</f>
        <v/>
      </c>
      <c r="J32" s="77" t="str">
        <f>IF(OR($B32="",$C32="",$D32=""),"",IF(OR(WEEKDAY($B32,2)=7,COUNTIF(Festivos_2026_2027!$A$2:$A$39,$B32)&gt;0),MAX(0,$E32-$I32),0))</f>
        <v/>
      </c>
      <c r="K32" s="88" t="str">
        <f t="shared" si="1"/>
        <v/>
      </c>
      <c r="L32" s="93"/>
      <c r="M32" s="25" t="str">
        <f t="shared" si="3"/>
        <v/>
      </c>
      <c r="N32" t="str">
        <f t="shared" si="4"/>
        <v/>
      </c>
    </row>
    <row r="33" spans="1:14" x14ac:dyDescent="0.25">
      <c r="A33" s="83" t="str">
        <f t="shared" si="2"/>
        <v/>
      </c>
      <c r="B33" s="86"/>
      <c r="C33" s="84"/>
      <c r="D33" s="76"/>
      <c r="E33" s="77" t="str">
        <f>IF(OR($B33="",$C33="",$D33=""),"",MAX(0,(($D33+($D33&lt;$C33)-$C33)*24)-IF(OR(WEEKDAY($B33,2)&gt;=6,COUNTIF(Festivos_2026_2027!$A$2:$A$39,$B33)&gt;0),1,0)))</f>
        <v/>
      </c>
      <c r="F33" s="88" t="str">
        <f>IF(OR($B33="",$C33="",$D33=""),"",IF(OR(WEEKDAY($B33,2)&gt;5,COUNTIF(Festivos_2026_2027!$A$2:$A$39,$B33)&gt;0),0,MAX(0,MIN(($D33+($D33&lt;$C33))*24,IF(OR(WEEKDAY($B33,2)=2,WEEKDAY($B33,2)=3),18,17))-MAX($C33*24,8))))</f>
        <v/>
      </c>
      <c r="G33" s="80" t="str">
        <f>IF(OR($B33="",$C33="",$D33=""),"",IF(OR(WEEKDAY($B33,2)=7,COUNTIF(Festivos_2026_2027!$A$2:$A$39,$B33)&gt;0),0,MAX(0,(MAX(0,MIN(($D33+($D33&lt;$C33))*24,19)-MAX($C33*24,6))+MAX(0,MIN(($D33+($D33&lt;$C33))*24,43)-MAX($C33*24,30)))-$F33-IF(WEEKDAY($B33,2)=6,1,0))))</f>
        <v/>
      </c>
      <c r="H33" s="90" t="str">
        <f>IF(OR($B33="",$C33="",$D33=""),"",IF(OR(WEEKDAY($B33,2)=7,COUNTIF(Festivos_2026_2027!$A$2:$A$39,$B33)&gt;0),0,MAX(0,$E33-$F33-$G33)))</f>
        <v/>
      </c>
      <c r="I33" s="78" t="str">
        <f>IF(OR($B33="",$C33="",$D33=""),"",IF(OR(WEEKDAY($B33,2)=7,COUNTIF(Festivos_2026_2027!$A$2:$A$39,$B33)&gt;0),MAX(0,(MAX(0,MIN(($D33+($D33&lt;$C33))*24,19)-MAX($C33*24,6))+MAX(0,MIN(($D33+($D33&lt;$C33))*24,43)-MAX($C33*24,30)))-1),0))</f>
        <v/>
      </c>
      <c r="J33" s="77" t="str">
        <f>IF(OR($B33="",$C33="",$D33=""),"",IF(OR(WEEKDAY($B33,2)=7,COUNTIF(Festivos_2026_2027!$A$2:$A$39,$B33)&gt;0),MAX(0,$E33-$I33),0))</f>
        <v/>
      </c>
      <c r="K33" s="88" t="str">
        <f t="shared" si="1"/>
        <v/>
      </c>
      <c r="L33" s="93"/>
      <c r="M33" s="25" t="str">
        <f t="shared" si="3"/>
        <v/>
      </c>
      <c r="N33" t="str">
        <f t="shared" si="4"/>
        <v/>
      </c>
    </row>
    <row r="34" spans="1:14" x14ac:dyDescent="0.25">
      <c r="A34" s="83" t="str">
        <f t="shared" si="2"/>
        <v/>
      </c>
      <c r="B34" s="86"/>
      <c r="C34" s="84"/>
      <c r="D34" s="76"/>
      <c r="E34" s="77" t="str">
        <f>IF(OR($B34="",$C34="",$D34=""),"",MAX(0,(($D34+($D34&lt;$C34)-$C34)*24)-IF(OR(WEEKDAY($B34,2)&gt;=6,COUNTIF(Festivos_2026_2027!$A$2:$A$39,$B34)&gt;0),1,0)))</f>
        <v/>
      </c>
      <c r="F34" s="88" t="str">
        <f>IF(OR($B34="",$C34="",$D34=""),"",IF(OR(WEEKDAY($B34,2)&gt;5,COUNTIF(Festivos_2026_2027!$A$2:$A$39,$B34)&gt;0),0,MAX(0,MIN(($D34+($D34&lt;$C34))*24,IF(OR(WEEKDAY($B34,2)=2,WEEKDAY($B34,2)=3),18,17))-MAX($C34*24,8))))</f>
        <v/>
      </c>
      <c r="G34" s="80" t="str">
        <f>IF(OR($B34="",$C34="",$D34=""),"",IF(OR(WEEKDAY($B34,2)=7,COUNTIF(Festivos_2026_2027!$A$2:$A$39,$B34)&gt;0),0,MAX(0,(MAX(0,MIN(($D34+($D34&lt;$C34))*24,19)-MAX($C34*24,6))+MAX(0,MIN(($D34+($D34&lt;$C34))*24,43)-MAX($C34*24,30)))-$F34-IF(WEEKDAY($B34,2)=6,1,0))))</f>
        <v/>
      </c>
      <c r="H34" s="90" t="str">
        <f>IF(OR($B34="",$C34="",$D34=""),"",IF(OR(WEEKDAY($B34,2)=7,COUNTIF(Festivos_2026_2027!$A$2:$A$39,$B34)&gt;0),0,MAX(0,$E34-$F34-$G34)))</f>
        <v/>
      </c>
      <c r="I34" s="78" t="str">
        <f>IF(OR($B34="",$C34="",$D34=""),"",IF(OR(WEEKDAY($B34,2)=7,COUNTIF(Festivos_2026_2027!$A$2:$A$39,$B34)&gt;0),MAX(0,(MAX(0,MIN(($D34+($D34&lt;$C34))*24,19)-MAX($C34*24,6))+MAX(0,MIN(($D34+($D34&lt;$C34))*24,43)-MAX($C34*24,30)))-1),0))</f>
        <v/>
      </c>
      <c r="J34" s="77" t="str">
        <f>IF(OR($B34="",$C34="",$D34=""),"",IF(OR(WEEKDAY($B34,2)=7,COUNTIF(Festivos_2026_2027!$A$2:$A$39,$B34)&gt;0),MAX(0,$E34-$I34),0))</f>
        <v/>
      </c>
      <c r="K34" s="88" t="str">
        <f t="shared" si="1"/>
        <v/>
      </c>
      <c r="L34" s="93"/>
      <c r="M34" s="25" t="str">
        <f t="shared" si="3"/>
        <v/>
      </c>
      <c r="N34" t="str">
        <f t="shared" si="4"/>
        <v/>
      </c>
    </row>
    <row r="35" spans="1:14" x14ac:dyDescent="0.25">
      <c r="A35" s="83" t="str">
        <f t="shared" si="2"/>
        <v/>
      </c>
      <c r="B35" s="86"/>
      <c r="C35" s="84"/>
      <c r="D35" s="76"/>
      <c r="E35" s="77" t="str">
        <f>IF(OR($B35="",$C35="",$D35=""),"",MAX(0,(($D35+($D35&lt;$C35)-$C35)*24)-IF(OR(WEEKDAY($B35,2)&gt;=6,COUNTIF(Festivos_2026_2027!$A$2:$A$39,$B35)&gt;0),1,0)))</f>
        <v/>
      </c>
      <c r="F35" s="88" t="str">
        <f>IF(OR($B35="",$C35="",$D35=""),"",IF(OR(WEEKDAY($B35,2)&gt;5,COUNTIF(Festivos_2026_2027!$A$2:$A$39,$B35)&gt;0),0,MAX(0,MIN(($D35+($D35&lt;$C35))*24,IF(OR(WEEKDAY($B35,2)=2,WEEKDAY($B35,2)=3),18,17))-MAX($C35*24,8))))</f>
        <v/>
      </c>
      <c r="G35" s="80" t="str">
        <f>IF(OR($B35="",$C35="",$D35=""),"",IF(OR(WEEKDAY($B35,2)=7,COUNTIF(Festivos_2026_2027!$A$2:$A$39,$B35)&gt;0),0,MAX(0,(MAX(0,MIN(($D35+($D35&lt;$C35))*24,19)-MAX($C35*24,6))+MAX(0,MIN(($D35+($D35&lt;$C35))*24,43)-MAX($C35*24,30)))-$F35-IF(WEEKDAY($B35,2)=6,1,0))))</f>
        <v/>
      </c>
      <c r="H35" s="90" t="str">
        <f>IF(OR($B35="",$C35="",$D35=""),"",IF(OR(WEEKDAY($B35,2)=7,COUNTIF(Festivos_2026_2027!$A$2:$A$39,$B35)&gt;0),0,MAX(0,$E35-$F35-$G35)))</f>
        <v/>
      </c>
      <c r="I35" s="78" t="str">
        <f>IF(OR($B35="",$C35="",$D35=""),"",IF(OR(WEEKDAY($B35,2)=7,COUNTIF(Festivos_2026_2027!$A$2:$A$39,$B35)&gt;0),MAX(0,(MAX(0,MIN(($D35+($D35&lt;$C35))*24,19)-MAX($C35*24,6))+MAX(0,MIN(($D35+($D35&lt;$C35))*24,43)-MAX($C35*24,30)))-1),0))</f>
        <v/>
      </c>
      <c r="J35" s="77" t="str">
        <f>IF(OR($B35="",$C35="",$D35=""),"",IF(OR(WEEKDAY($B35,2)=7,COUNTIF(Festivos_2026_2027!$A$2:$A$39,$B35)&gt;0),MAX(0,$E35-$I35),0))</f>
        <v/>
      </c>
      <c r="K35" s="88" t="str">
        <f t="shared" si="1"/>
        <v/>
      </c>
      <c r="L35" s="93"/>
      <c r="M35" s="25" t="str">
        <f t="shared" si="3"/>
        <v/>
      </c>
      <c r="N35" t="str">
        <f t="shared" si="4"/>
        <v/>
      </c>
    </row>
    <row r="36" spans="1:14" x14ac:dyDescent="0.25">
      <c r="A36" s="83" t="str">
        <f t="shared" si="2"/>
        <v/>
      </c>
      <c r="B36" s="86"/>
      <c r="C36" s="84"/>
      <c r="D36" s="76"/>
      <c r="E36" s="77" t="str">
        <f>IF(OR($B36="",$C36="",$D36=""),"",MAX(0,(($D36+($D36&lt;$C36)-$C36)*24)-IF(OR(WEEKDAY($B36,2)&gt;=6,COUNTIF(Festivos_2026_2027!$A$2:$A$39,$B36)&gt;0),1,0)))</f>
        <v/>
      </c>
      <c r="F36" s="88" t="str">
        <f>IF(OR($B36="",$C36="",$D36=""),"",IF(OR(WEEKDAY($B36,2)&gt;5,COUNTIF(Festivos_2026_2027!$A$2:$A$39,$B36)&gt;0),0,MAX(0,MIN(($D36+($D36&lt;$C36))*24,IF(OR(WEEKDAY($B36,2)=2,WEEKDAY($B36,2)=3),18,17))-MAX($C36*24,8))))</f>
        <v/>
      </c>
      <c r="G36" s="80" t="str">
        <f>IF(OR($B36="",$C36="",$D36=""),"",IF(OR(WEEKDAY($B36,2)=7,COUNTIF(Festivos_2026_2027!$A$2:$A$39,$B36)&gt;0),0,MAX(0,(MAX(0,MIN(($D36+($D36&lt;$C36))*24,19)-MAX($C36*24,6))+MAX(0,MIN(($D36+($D36&lt;$C36))*24,43)-MAX($C36*24,30)))-$F36-IF(WEEKDAY($B36,2)=6,1,0))))</f>
        <v/>
      </c>
      <c r="H36" s="90" t="str">
        <f>IF(OR($B36="",$C36="",$D36=""),"",IF(OR(WEEKDAY($B36,2)=7,COUNTIF(Festivos_2026_2027!$A$2:$A$39,$B36)&gt;0),0,MAX(0,$E36-$F36-$G36)))</f>
        <v/>
      </c>
      <c r="I36" s="78" t="str">
        <f>IF(OR($B36="",$C36="",$D36=""),"",IF(OR(WEEKDAY($B36,2)=7,COUNTIF(Festivos_2026_2027!$A$2:$A$39,$B36)&gt;0),MAX(0,(MAX(0,MIN(($D36+($D36&lt;$C36))*24,19)-MAX($C36*24,6))+MAX(0,MIN(($D36+($D36&lt;$C36))*24,43)-MAX($C36*24,30)))-1),0))</f>
        <v/>
      </c>
      <c r="J36" s="77" t="str">
        <f>IF(OR($B36="",$C36="",$D36=""),"",IF(OR(WEEKDAY($B36,2)=7,COUNTIF(Festivos_2026_2027!$A$2:$A$39,$B36)&gt;0),MAX(0,$E36-$I36),0))</f>
        <v/>
      </c>
      <c r="K36" s="88" t="str">
        <f t="shared" si="1"/>
        <v/>
      </c>
      <c r="L36" s="93"/>
      <c r="M36" s="25" t="str">
        <f t="shared" si="3"/>
        <v/>
      </c>
      <c r="N36" t="str">
        <f t="shared" si="4"/>
        <v/>
      </c>
    </row>
    <row r="37" spans="1:14" x14ac:dyDescent="0.25">
      <c r="A37" s="83" t="str">
        <f t="shared" si="2"/>
        <v/>
      </c>
      <c r="B37" s="86"/>
      <c r="C37" s="84"/>
      <c r="D37" s="76"/>
      <c r="E37" s="77" t="str">
        <f>IF(OR($B37="",$C37="",$D37=""),"",MAX(0,(($D37+($D37&lt;$C37)-$C37)*24)-IF(OR(WEEKDAY($B37,2)&gt;=6,COUNTIF(Festivos_2026_2027!$A$2:$A$39,$B37)&gt;0),1,0)))</f>
        <v/>
      </c>
      <c r="F37" s="88" t="str">
        <f>IF(OR($B37="",$C37="",$D37=""),"",IF(OR(WEEKDAY($B37,2)&gt;5,COUNTIF(Festivos_2026_2027!$A$2:$A$39,$B37)&gt;0),0,MAX(0,MIN(($D37+($D37&lt;$C37))*24,IF(OR(WEEKDAY($B37,2)=2,WEEKDAY($B37,2)=3),18,17))-MAX($C37*24,8))))</f>
        <v/>
      </c>
      <c r="G37" s="80" t="str">
        <f>IF(OR($B37="",$C37="",$D37=""),"",IF(OR(WEEKDAY($B37,2)=7,COUNTIF(Festivos_2026_2027!$A$2:$A$39,$B37)&gt;0),0,MAX(0,(MAX(0,MIN(($D37+($D37&lt;$C37))*24,19)-MAX($C37*24,6))+MAX(0,MIN(($D37+($D37&lt;$C37))*24,43)-MAX($C37*24,30)))-$F37-IF(WEEKDAY($B37,2)=6,1,0))))</f>
        <v/>
      </c>
      <c r="H37" s="90" t="str">
        <f>IF(OR($B37="",$C37="",$D37=""),"",IF(OR(WEEKDAY($B37,2)=7,COUNTIF(Festivos_2026_2027!$A$2:$A$39,$B37)&gt;0),0,MAX(0,$E37-$F37-$G37)))</f>
        <v/>
      </c>
      <c r="I37" s="78" t="str">
        <f>IF(OR($B37="",$C37="",$D37=""),"",IF(OR(WEEKDAY($B37,2)=7,COUNTIF(Festivos_2026_2027!$A$2:$A$39,$B37)&gt;0),MAX(0,(MAX(0,MIN(($D37+($D37&lt;$C37))*24,19)-MAX($C37*24,6))+MAX(0,MIN(($D37+($D37&lt;$C37))*24,43)-MAX($C37*24,30)))-1),0))</f>
        <v/>
      </c>
      <c r="J37" s="77" t="str">
        <f>IF(OR($B37="",$C37="",$D37=""),"",IF(OR(WEEKDAY($B37,2)=7,COUNTIF(Festivos_2026_2027!$A$2:$A$39,$B37)&gt;0),MAX(0,$E37-$I37),0))</f>
        <v/>
      </c>
      <c r="K37" s="88" t="str">
        <f t="shared" si="1"/>
        <v/>
      </c>
      <c r="L37" s="93"/>
      <c r="M37" s="25" t="str">
        <f t="shared" si="3"/>
        <v/>
      </c>
      <c r="N37" t="str">
        <f t="shared" si="4"/>
        <v/>
      </c>
    </row>
    <row r="38" spans="1:14" x14ac:dyDescent="0.25">
      <c r="A38" s="83" t="str">
        <f t="shared" si="2"/>
        <v/>
      </c>
      <c r="B38" s="86"/>
      <c r="C38" s="84"/>
      <c r="D38" s="76"/>
      <c r="E38" s="77" t="str">
        <f>IF(OR($B38="",$C38="",$D38=""),"",MAX(0,(($D38+($D38&lt;$C38)-$C38)*24)-IF(OR(WEEKDAY($B38,2)&gt;=6,COUNTIF(Festivos_2026_2027!$A$2:$A$39,$B38)&gt;0),1,0)))</f>
        <v/>
      </c>
      <c r="F38" s="88" t="str">
        <f>IF(OR($B38="",$C38="",$D38=""),"",IF(OR(WEEKDAY($B38,2)&gt;5,COUNTIF(Festivos_2026_2027!$A$2:$A$39,$B38)&gt;0),0,MAX(0,MIN(($D38+($D38&lt;$C38))*24,IF(OR(WEEKDAY($B38,2)=2,WEEKDAY($B38,2)=3),18,17))-MAX($C38*24,8))))</f>
        <v/>
      </c>
      <c r="G38" s="80" t="str">
        <f>IF(OR($B38="",$C38="",$D38=""),"",IF(OR(WEEKDAY($B38,2)=7,COUNTIF(Festivos_2026_2027!$A$2:$A$39,$B38)&gt;0),0,MAX(0,(MAX(0,MIN(($D38+($D38&lt;$C38))*24,19)-MAX($C38*24,6))+MAX(0,MIN(($D38+($D38&lt;$C38))*24,43)-MAX($C38*24,30)))-$F38-IF(WEEKDAY($B38,2)=6,1,0))))</f>
        <v/>
      </c>
      <c r="H38" s="90" t="str">
        <f>IF(OR($B38="",$C38="",$D38=""),"",IF(OR(WEEKDAY($B38,2)=7,COUNTIF(Festivos_2026_2027!$A$2:$A$39,$B38)&gt;0),0,MAX(0,$E38-$F38-$G38)))</f>
        <v/>
      </c>
      <c r="I38" s="78" t="str">
        <f>IF(OR($B38="",$C38="",$D38=""),"",IF(OR(WEEKDAY($B38,2)=7,COUNTIF(Festivos_2026_2027!$A$2:$A$39,$B38)&gt;0),MAX(0,(MAX(0,MIN(($D38+($D38&lt;$C38))*24,19)-MAX($C38*24,6))+MAX(0,MIN(($D38+($D38&lt;$C38))*24,43)-MAX($C38*24,30)))-1),0))</f>
        <v/>
      </c>
      <c r="J38" s="77" t="str">
        <f>IF(OR($B38="",$C38="",$D38=""),"",IF(OR(WEEKDAY($B38,2)=7,COUNTIF(Festivos_2026_2027!$A$2:$A$39,$B38)&gt;0),MAX(0,$E38-$I38),0))</f>
        <v/>
      </c>
      <c r="K38" s="88" t="str">
        <f t="shared" si="1"/>
        <v/>
      </c>
      <c r="L38" s="93"/>
      <c r="M38" s="25" t="str">
        <f t="shared" si="3"/>
        <v/>
      </c>
      <c r="N38" t="str">
        <f t="shared" si="4"/>
        <v/>
      </c>
    </row>
    <row r="39" spans="1:14" x14ac:dyDescent="0.25">
      <c r="A39" s="83" t="str">
        <f t="shared" si="2"/>
        <v/>
      </c>
      <c r="B39" s="86"/>
      <c r="C39" s="84"/>
      <c r="D39" s="76"/>
      <c r="E39" s="77" t="str">
        <f>IF(OR($B39="",$C39="",$D39=""),"",MAX(0,(($D39+($D39&lt;$C39)-$C39)*24)-IF(OR(WEEKDAY($B39,2)&gt;=6,COUNTIF(Festivos_2026_2027!$A$2:$A$39,$B39)&gt;0),1,0)))</f>
        <v/>
      </c>
      <c r="F39" s="88" t="str">
        <f>IF(OR($B39="",$C39="",$D39=""),"",IF(OR(WEEKDAY($B39,2)&gt;5,COUNTIF(Festivos_2026_2027!$A$2:$A$39,$B39)&gt;0),0,MAX(0,MIN(($D39+($D39&lt;$C39))*24,IF(OR(WEEKDAY($B39,2)=2,WEEKDAY($B39,2)=3),18,17))-MAX($C39*24,8))))</f>
        <v/>
      </c>
      <c r="G39" s="80" t="str">
        <f>IF(OR($B39="",$C39="",$D39=""),"",IF(OR(WEEKDAY($B39,2)=7,COUNTIF(Festivos_2026_2027!$A$2:$A$39,$B39)&gt;0),0,MAX(0,(MAX(0,MIN(($D39+($D39&lt;$C39))*24,19)-MAX($C39*24,6))+MAX(0,MIN(($D39+($D39&lt;$C39))*24,43)-MAX($C39*24,30)))-$F39-IF(WEEKDAY($B39,2)=6,1,0))))</f>
        <v/>
      </c>
      <c r="H39" s="90" t="str">
        <f>IF(OR($B39="",$C39="",$D39=""),"",IF(OR(WEEKDAY($B39,2)=7,COUNTIF(Festivos_2026_2027!$A$2:$A$39,$B39)&gt;0),0,MAX(0,$E39-$F39-$G39)))</f>
        <v/>
      </c>
      <c r="I39" s="78" t="str">
        <f>IF(OR($B39="",$C39="",$D39=""),"",IF(OR(WEEKDAY($B39,2)=7,COUNTIF(Festivos_2026_2027!$A$2:$A$39,$B39)&gt;0),MAX(0,(MAX(0,MIN(($D39+($D39&lt;$C39))*24,19)-MAX($C39*24,6))+MAX(0,MIN(($D39+($D39&lt;$C39))*24,43)-MAX($C39*24,30)))-1),0))</f>
        <v/>
      </c>
      <c r="J39" s="77" t="str">
        <f>IF(OR($B39="",$C39="",$D39=""),"",IF(OR(WEEKDAY($B39,2)=7,COUNTIF(Festivos_2026_2027!$A$2:$A$39,$B39)&gt;0),MAX(0,$E39-$I39),0))</f>
        <v/>
      </c>
      <c r="K39" s="88" t="str">
        <f t="shared" si="1"/>
        <v/>
      </c>
      <c r="L39" s="93"/>
      <c r="M39" s="25" t="str">
        <f t="shared" si="3"/>
        <v/>
      </c>
      <c r="N39" t="str">
        <f t="shared" si="4"/>
        <v/>
      </c>
    </row>
    <row r="40" spans="1:14" x14ac:dyDescent="0.25">
      <c r="A40" s="83" t="str">
        <f t="shared" si="2"/>
        <v/>
      </c>
      <c r="B40" s="86"/>
      <c r="C40" s="84"/>
      <c r="D40" s="76"/>
      <c r="E40" s="77" t="str">
        <f>IF(OR($B40="",$C40="",$D40=""),"",MAX(0,(($D40+($D40&lt;$C40)-$C40)*24)-IF(OR(WEEKDAY($B40,2)&gt;=6,COUNTIF(Festivos_2026_2027!$A$2:$A$39,$B40)&gt;0),1,0)))</f>
        <v/>
      </c>
      <c r="F40" s="88" t="str">
        <f>IF(OR($B40="",$C40="",$D40=""),"",IF(OR(WEEKDAY($B40,2)&gt;5,COUNTIF(Festivos_2026_2027!$A$2:$A$39,$B40)&gt;0),0,MAX(0,MIN(($D40+($D40&lt;$C40))*24,IF(OR(WEEKDAY($B40,2)=2,WEEKDAY($B40,2)=3),18,17))-MAX($C40*24,8))))</f>
        <v/>
      </c>
      <c r="G40" s="80" t="str">
        <f>IF(OR($B40="",$C40="",$D40=""),"",IF(OR(WEEKDAY($B40,2)=7,COUNTIF(Festivos_2026_2027!$A$2:$A$39,$B40)&gt;0),0,MAX(0,(MAX(0,MIN(($D40+($D40&lt;$C40))*24,19)-MAX($C40*24,6))+MAX(0,MIN(($D40+($D40&lt;$C40))*24,43)-MAX($C40*24,30)))-$F40-IF(WEEKDAY($B40,2)=6,1,0))))</f>
        <v/>
      </c>
      <c r="H40" s="90" t="str">
        <f>IF(OR($B40="",$C40="",$D40=""),"",IF(OR(WEEKDAY($B40,2)=7,COUNTIF(Festivos_2026_2027!$A$2:$A$39,$B40)&gt;0),0,MAX(0,$E40-$F40-$G40)))</f>
        <v/>
      </c>
      <c r="I40" s="78" t="str">
        <f>IF(OR($B40="",$C40="",$D40=""),"",IF(OR(WEEKDAY($B40,2)=7,COUNTIF(Festivos_2026_2027!$A$2:$A$39,$B40)&gt;0),MAX(0,(MAX(0,MIN(($D40+($D40&lt;$C40))*24,19)-MAX($C40*24,6))+MAX(0,MIN(($D40+($D40&lt;$C40))*24,43)-MAX($C40*24,30)))-1),0))</f>
        <v/>
      </c>
      <c r="J40" s="77" t="str">
        <f>IF(OR($B40="",$C40="",$D40=""),"",IF(OR(WEEKDAY($B40,2)=7,COUNTIF(Festivos_2026_2027!$A$2:$A$39,$B40)&gt;0),MAX(0,$E40-$I40),0))</f>
        <v/>
      </c>
      <c r="K40" s="88" t="str">
        <f t="shared" si="1"/>
        <v/>
      </c>
      <c r="L40" s="93"/>
      <c r="M40" s="25" t="str">
        <f t="shared" si="3"/>
        <v/>
      </c>
      <c r="N40" t="str">
        <f t="shared" si="4"/>
        <v/>
      </c>
    </row>
    <row r="41" spans="1:14" ht="16.5" thickBot="1" x14ac:dyDescent="0.3">
      <c r="A41" s="83" t="str">
        <f t="shared" si="2"/>
        <v/>
      </c>
      <c r="B41" s="87"/>
      <c r="C41" s="84"/>
      <c r="D41" s="76"/>
      <c r="E41" s="77" t="str">
        <f>IF(OR($B41="",$C41="",$D41=""),"",MAX(0,(($D41+($D41&lt;$C41)-$C41)*24)-IF(OR(WEEKDAY($B41,2)&gt;=6,COUNTIF(Festivos_2026_2027!$A$2:$A$39,$B41)&gt;0),1,0)))</f>
        <v/>
      </c>
      <c r="F41" s="88" t="str">
        <f>IF(OR($B41="",$C41="",$D41=""),"",IF(OR(WEEKDAY($B41,2)&gt;5,COUNTIF(Festivos_2026_2027!$A$2:$A$39,$B41)&gt;0),0,MAX(0,MIN(($D41+($D41&lt;$C41))*24,IF(OR(WEEKDAY($B41,2)=2,WEEKDAY($B41,2)=3),18,17))-MAX($C41*24,8))))</f>
        <v/>
      </c>
      <c r="G41" s="81" t="str">
        <f>IF(OR($B41="",$C41="",$D41=""),"",IF(OR(WEEKDAY($B41,2)=7,COUNTIF(Festivos_2026_2027!$A$2:$A$39,$B41)&gt;0),0,MAX(0,(MAX(0,MIN(($D41+($D41&lt;$C41))*24,19)-MAX($C41*24,6))+MAX(0,MIN(($D41+($D41&lt;$C41))*24,43)-MAX($C41*24,30)))-$F41-IF(WEEKDAY($B41,2)=6,1,0))))</f>
        <v/>
      </c>
      <c r="H41" s="91" t="str">
        <f>IF(OR($B41="",$C41="",$D41=""),"",IF(OR(WEEKDAY($B41,2)=7,COUNTIF(Festivos_2026_2027!$A$2:$A$39,$B41)&gt;0),0,MAX(0,$E41-$F41-$G41)))</f>
        <v/>
      </c>
      <c r="I41" s="78" t="str">
        <f>IF(OR($B41="",$C41="",$D41=""),"",IF(OR(WEEKDAY($B41,2)=7,COUNTIF(Festivos_2026_2027!$A$2:$A$39,$B41)&gt;0),MAX(0,(MAX(0,MIN(($D41+($D41&lt;$C41))*24,19)-MAX($C41*24,6))+MAX(0,MIN(($D41+($D41&lt;$C41))*24,43)-MAX($C41*24,30)))-1),0))</f>
        <v/>
      </c>
      <c r="J41" s="77" t="str">
        <f>IF(OR($B41="",$C41="",$D41=""),"",IF(OR(WEEKDAY($B41,2)=7,COUNTIF(Festivos_2026_2027!$A$2:$A$39,$B41)&gt;0),MAX(0,$E41-$I41),0))</f>
        <v/>
      </c>
      <c r="K41" s="88" t="str">
        <f t="shared" si="1"/>
        <v/>
      </c>
      <c r="L41" s="94"/>
      <c r="M41" s="25" t="str">
        <f t="shared" si="3"/>
        <v/>
      </c>
      <c r="N41" t="str">
        <f t="shared" si="4"/>
        <v/>
      </c>
    </row>
    <row r="42" spans="1:14" ht="16.5" customHeight="1" thickBot="1" x14ac:dyDescent="0.3">
      <c r="A42" s="82" t="s">
        <v>27</v>
      </c>
      <c r="B42" s="69"/>
      <c r="C42" s="69"/>
      <c r="D42" s="69"/>
      <c r="E42" s="75">
        <f t="shared" ref="E42:K42" si="5">SUM(E13:E41)</f>
        <v>0</v>
      </c>
      <c r="F42" s="70">
        <f t="shared" si="5"/>
        <v>0</v>
      </c>
      <c r="G42" s="74">
        <f t="shared" si="5"/>
        <v>0</v>
      </c>
      <c r="H42" s="71">
        <f t="shared" si="5"/>
        <v>0</v>
      </c>
      <c r="I42" s="72">
        <f t="shared" si="5"/>
        <v>0</v>
      </c>
      <c r="J42" s="72">
        <f t="shared" si="5"/>
        <v>0</v>
      </c>
      <c r="K42" s="72">
        <f t="shared" si="5"/>
        <v>0</v>
      </c>
      <c r="L42" s="73"/>
      <c r="M42" s="15"/>
      <c r="N42" s="15"/>
    </row>
    <row r="43" spans="1:14" ht="39.75" customHeight="1" thickBot="1" x14ac:dyDescent="0.3">
      <c r="A43" s="100" t="s">
        <v>118</v>
      </c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2"/>
      <c r="M43" s="15"/>
      <c r="N43" s="15"/>
    </row>
    <row r="44" spans="1:14" x14ac:dyDescent="0.25">
      <c r="A44" s="10"/>
      <c r="B44" s="29"/>
      <c r="C44" s="5"/>
      <c r="D44" s="5"/>
      <c r="E44" s="5"/>
      <c r="F44" s="5"/>
      <c r="G44" s="5"/>
      <c r="K44" s="2"/>
    </row>
    <row r="45" spans="1:14" x14ac:dyDescent="0.25">
      <c r="A45" s="10"/>
      <c r="B45" s="29"/>
      <c r="C45" s="5"/>
      <c r="D45" s="5"/>
      <c r="E45" s="5"/>
      <c r="F45" s="5"/>
      <c r="G45" s="5"/>
      <c r="K45" s="2"/>
    </row>
    <row r="46" spans="1:14" x14ac:dyDescent="0.25">
      <c r="A46" s="10"/>
      <c r="B46" s="29"/>
      <c r="C46" s="5"/>
      <c r="D46" s="5"/>
      <c r="E46" s="5"/>
      <c r="F46" s="5"/>
      <c r="G46" s="5"/>
      <c r="K46" s="2"/>
    </row>
    <row r="47" spans="1:14" x14ac:dyDescent="0.25">
      <c r="A47" s="10"/>
      <c r="B47" s="29"/>
      <c r="C47" s="5"/>
      <c r="D47" s="5"/>
      <c r="E47" s="5"/>
      <c r="F47" s="5"/>
      <c r="G47" s="5"/>
      <c r="K47" s="2"/>
    </row>
    <row r="48" spans="1:14" x14ac:dyDescent="0.25">
      <c r="A48" s="10"/>
      <c r="B48" s="29"/>
      <c r="C48" s="5"/>
      <c r="D48" s="5"/>
      <c r="E48" s="5"/>
      <c r="F48" s="5"/>
      <c r="G48" s="5"/>
      <c r="K48" s="2"/>
    </row>
    <row r="49" spans="1:12" x14ac:dyDescent="0.25">
      <c r="A49" s="7"/>
      <c r="K49" s="2"/>
    </row>
    <row r="50" spans="1:12" x14ac:dyDescent="0.25">
      <c r="A50" s="7" t="s">
        <v>28</v>
      </c>
      <c r="I50" s="1" t="s">
        <v>28</v>
      </c>
      <c r="K50" s="2"/>
    </row>
    <row r="51" spans="1:12" ht="15.75" customHeight="1" x14ac:dyDescent="0.25">
      <c r="A51" s="8" t="s">
        <v>29</v>
      </c>
      <c r="B51" s="28"/>
      <c r="C51" s="4"/>
      <c r="D51" s="4"/>
      <c r="E51" s="4"/>
      <c r="F51" s="4"/>
      <c r="G51" s="4"/>
      <c r="H51" s="3"/>
      <c r="I51" s="103" t="s">
        <v>30</v>
      </c>
      <c r="J51" s="103"/>
      <c r="K51" s="103"/>
    </row>
    <row r="52" spans="1:12" ht="15.75" customHeight="1" x14ac:dyDescent="0.25">
      <c r="A52" s="61" t="s">
        <v>31</v>
      </c>
      <c r="I52" s="68" t="s">
        <v>31</v>
      </c>
      <c r="J52" s="6"/>
      <c r="K52" s="6"/>
      <c r="L52" s="1"/>
    </row>
    <row r="53" spans="1:12" x14ac:dyDescent="0.25">
      <c r="A53" s="11"/>
      <c r="B53" s="30"/>
      <c r="C53" s="12"/>
      <c r="D53" s="12"/>
      <c r="E53" s="12"/>
      <c r="F53" s="12"/>
      <c r="G53" s="12"/>
      <c r="H53" s="12"/>
      <c r="I53" s="63" t="s">
        <v>32</v>
      </c>
      <c r="J53" s="13"/>
      <c r="K53" s="13"/>
      <c r="L53" s="13"/>
    </row>
  </sheetData>
  <mergeCells count="18">
    <mergeCell ref="A1:B3"/>
    <mergeCell ref="C1:K3"/>
    <mergeCell ref="A43:L43"/>
    <mergeCell ref="I51:K51"/>
    <mergeCell ref="A5:K5"/>
    <mergeCell ref="B7:D7"/>
    <mergeCell ref="B8:D8"/>
    <mergeCell ref="B9:D9"/>
    <mergeCell ref="C11:D11"/>
    <mergeCell ref="E11:F11"/>
    <mergeCell ref="B11:B12"/>
    <mergeCell ref="A11:A12"/>
    <mergeCell ref="G11:G12"/>
    <mergeCell ref="H11:H12"/>
    <mergeCell ref="K6:L6"/>
    <mergeCell ref="I11:I12"/>
    <mergeCell ref="J11:J12"/>
    <mergeCell ref="K11:K12"/>
  </mergeCells>
  <dataValidations count="4">
    <dataValidation sqref="B14:B41" xr:uid="{00000000-0002-0000-0000-000000000000}">
      <formula1>101</formula1>
      <formula2>3112</formula2>
    </dataValidation>
    <dataValidation type="decimal" sqref="C14:D41" xr:uid="{00000000-0002-0000-0000-000001000000}">
      <formula1>0</formula1>
      <formula2>0.999999</formula2>
    </dataValidation>
    <dataValidation type="custom" showErrorMessage="1" errorTitle="Fecha no válida" error="Ingrese una fecha completa entre el 01/01/2026 y el 31/12/2027." sqref="B14:B41" xr:uid="{00000000-0002-0000-0000-000002000000}">
      <formula1>OR(B14="",AND(ISNUMBER(B14),B14&gt;=DATE(2026,1,1),B14&lt;=DATE(2027,12,31)))</formula1>
    </dataValidation>
    <dataValidation type="date" sqref="B13:B41" xr:uid="{00000000-0002-0000-0000-000003000000}">
      <formula1>DATE(2026,1,1)</formula1>
      <formula2>DATE(2027,12,31)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8"/>
  <sheetViews>
    <sheetView workbookViewId="0"/>
  </sheetViews>
  <sheetFormatPr baseColWidth="10" defaultColWidth="9.140625" defaultRowHeight="15" x14ac:dyDescent="0.25"/>
  <cols>
    <col min="1" max="1" width="64" customWidth="1"/>
    <col min="2" max="2" width="65.5703125" customWidth="1"/>
    <col min="3" max="3" width="69" customWidth="1"/>
  </cols>
  <sheetData>
    <row r="1" spans="1:18" ht="18.75" x14ac:dyDescent="0.25">
      <c r="A1" s="23" t="s">
        <v>33</v>
      </c>
      <c r="B1" s="23"/>
      <c r="C1" s="23"/>
      <c r="D1" s="22"/>
      <c r="E1" s="22"/>
      <c r="F1" s="2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x14ac:dyDescent="0.25">
      <c r="A2" s="15"/>
      <c r="B2" s="15"/>
      <c r="C2" s="15"/>
      <c r="D2" s="15"/>
      <c r="E2" s="15"/>
      <c r="F2" s="15"/>
    </row>
    <row r="3" spans="1:18" x14ac:dyDescent="0.25">
      <c r="A3" s="18" t="s">
        <v>34</v>
      </c>
      <c r="B3" s="18" t="s">
        <v>35</v>
      </c>
      <c r="C3" s="18" t="s">
        <v>36</v>
      </c>
      <c r="D3" s="15"/>
      <c r="E3" s="15"/>
      <c r="F3" s="15"/>
    </row>
    <row r="4" spans="1:18" x14ac:dyDescent="0.25">
      <c r="A4" s="15" t="s">
        <v>37</v>
      </c>
      <c r="B4" s="19">
        <v>0</v>
      </c>
      <c r="C4" s="15" t="s">
        <v>38</v>
      </c>
      <c r="D4" s="15"/>
      <c r="E4" s="15"/>
      <c r="F4" s="15"/>
    </row>
    <row r="5" spans="1:18" x14ac:dyDescent="0.25">
      <c r="A5" s="15" t="s">
        <v>39</v>
      </c>
      <c r="B5" s="20">
        <v>210</v>
      </c>
      <c r="C5" s="15" t="s">
        <v>40</v>
      </c>
      <c r="D5" s="15"/>
      <c r="E5" s="15"/>
      <c r="F5" s="15"/>
    </row>
    <row r="6" spans="1:18" x14ac:dyDescent="0.25">
      <c r="A6" s="15" t="s">
        <v>41</v>
      </c>
      <c r="B6" s="19">
        <f>IFERROR(B4/B5,0)</f>
        <v>0</v>
      </c>
      <c r="C6" s="15" t="s">
        <v>42</v>
      </c>
      <c r="D6" s="15"/>
      <c r="E6" s="15"/>
      <c r="F6" s="15"/>
    </row>
    <row r="7" spans="1:18" x14ac:dyDescent="0.25">
      <c r="A7" s="15" t="s">
        <v>43</v>
      </c>
      <c r="B7" s="16">
        <v>20</v>
      </c>
      <c r="C7" s="15" t="s">
        <v>44</v>
      </c>
      <c r="D7" s="15"/>
      <c r="E7" s="15"/>
      <c r="F7" s="15"/>
    </row>
    <row r="8" spans="1:18" x14ac:dyDescent="0.25">
      <c r="A8" s="15" t="s">
        <v>45</v>
      </c>
      <c r="B8" s="17">
        <v>12</v>
      </c>
      <c r="C8" s="15" t="s">
        <v>46</v>
      </c>
      <c r="D8" s="15"/>
      <c r="E8" s="15"/>
      <c r="F8" s="15"/>
    </row>
    <row r="9" spans="1:18" x14ac:dyDescent="0.25">
      <c r="A9" s="15" t="s">
        <v>47</v>
      </c>
      <c r="B9" s="17">
        <v>0.25</v>
      </c>
      <c r="C9" s="15" t="s">
        <v>48</v>
      </c>
      <c r="D9" s="15"/>
      <c r="E9" s="15"/>
      <c r="F9" s="15"/>
    </row>
    <row r="10" spans="1:18" x14ac:dyDescent="0.25">
      <c r="A10" s="15" t="s">
        <v>49</v>
      </c>
      <c r="B10" s="17">
        <v>0.75</v>
      </c>
      <c r="C10" s="15" t="s">
        <v>50</v>
      </c>
      <c r="D10" s="15"/>
      <c r="E10" s="15"/>
      <c r="F10" s="15"/>
    </row>
    <row r="11" spans="1:18" x14ac:dyDescent="0.25">
      <c r="A11" s="15" t="s">
        <v>51</v>
      </c>
      <c r="B11" s="17">
        <v>0.9</v>
      </c>
      <c r="C11" s="15" t="s">
        <v>52</v>
      </c>
      <c r="D11" s="15"/>
      <c r="E11" s="15"/>
      <c r="F11" s="15"/>
    </row>
    <row r="12" spans="1:18" x14ac:dyDescent="0.25">
      <c r="A12" s="15" t="s">
        <v>53</v>
      </c>
      <c r="B12" s="17">
        <v>1.1499999999999999</v>
      </c>
      <c r="C12" s="15" t="s">
        <v>54</v>
      </c>
      <c r="D12" s="15"/>
      <c r="E12" s="15"/>
      <c r="F12" s="15"/>
    </row>
    <row r="13" spans="1:18" x14ac:dyDescent="0.25">
      <c r="A13" s="15" t="s">
        <v>55</v>
      </c>
      <c r="B13" s="17">
        <v>1.65</v>
      </c>
      <c r="C13" s="15" t="s">
        <v>56</v>
      </c>
      <c r="D13" s="15"/>
      <c r="E13" s="15"/>
      <c r="F13" s="15"/>
    </row>
    <row r="14" spans="1:18" x14ac:dyDescent="0.25">
      <c r="A14" s="15" t="s">
        <v>57</v>
      </c>
      <c r="B14" s="67" t="s">
        <v>58</v>
      </c>
      <c r="C14" s="15" t="s">
        <v>59</v>
      </c>
      <c r="D14" s="15"/>
      <c r="E14" s="15"/>
      <c r="F14" s="15"/>
    </row>
    <row r="15" spans="1:18" x14ac:dyDescent="0.25">
      <c r="A15" s="14" t="s">
        <v>60</v>
      </c>
      <c r="B15" s="14" t="s">
        <v>61</v>
      </c>
      <c r="C15" s="14" t="s">
        <v>62</v>
      </c>
      <c r="D15" s="15"/>
      <c r="E15" s="15"/>
      <c r="F15" s="15"/>
    </row>
    <row r="16" spans="1:18" x14ac:dyDescent="0.25">
      <c r="A16" s="15" t="s">
        <v>63</v>
      </c>
      <c r="B16" s="20">
        <v>42</v>
      </c>
      <c r="C16" s="15" t="s">
        <v>64</v>
      </c>
      <c r="D16" s="15"/>
      <c r="E16" s="15"/>
      <c r="F16" s="15"/>
    </row>
    <row r="17" spans="1:6" x14ac:dyDescent="0.25">
      <c r="A17" s="15"/>
      <c r="B17" s="15"/>
      <c r="C17" s="15"/>
      <c r="D17" s="15"/>
      <c r="E17" s="15"/>
      <c r="F17" s="15"/>
    </row>
    <row r="18" spans="1:6" x14ac:dyDescent="0.25">
      <c r="A18" s="18" t="s">
        <v>65</v>
      </c>
      <c r="B18" s="18" t="s">
        <v>66</v>
      </c>
      <c r="C18" s="18" t="s">
        <v>67</v>
      </c>
      <c r="D18" s="15"/>
      <c r="E18" s="15"/>
      <c r="F18" s="15"/>
    </row>
    <row r="19" spans="1:6" ht="30" x14ac:dyDescent="0.25">
      <c r="A19" s="15" t="s">
        <v>68</v>
      </c>
      <c r="B19" s="15" t="s">
        <v>69</v>
      </c>
      <c r="C19" s="66" t="s">
        <v>70</v>
      </c>
    </row>
    <row r="20" spans="1:6" ht="30" x14ac:dyDescent="0.25">
      <c r="A20" s="15" t="s">
        <v>71</v>
      </c>
      <c r="B20" s="15" t="s">
        <v>72</v>
      </c>
      <c r="C20" s="15" t="s">
        <v>73</v>
      </c>
    </row>
    <row r="21" spans="1:6" x14ac:dyDescent="0.25">
      <c r="A21" s="15" t="s">
        <v>74</v>
      </c>
      <c r="B21" s="15" t="s">
        <v>75</v>
      </c>
      <c r="C21" s="15" t="s">
        <v>76</v>
      </c>
    </row>
    <row r="22" spans="1:6" x14ac:dyDescent="0.25">
      <c r="A22" s="59" t="s">
        <v>77</v>
      </c>
    </row>
    <row r="23" spans="1:6" x14ac:dyDescent="0.25">
      <c r="A23" s="65" t="s">
        <v>78</v>
      </c>
      <c r="B23" t="s">
        <v>79</v>
      </c>
      <c r="C23" t="s">
        <v>80</v>
      </c>
    </row>
    <row r="24" spans="1:6" x14ac:dyDescent="0.25">
      <c r="A24" s="65" t="s">
        <v>81</v>
      </c>
      <c r="B24" t="s">
        <v>82</v>
      </c>
      <c r="C24" t="s">
        <v>80</v>
      </c>
    </row>
    <row r="25" spans="1:6" x14ac:dyDescent="0.25">
      <c r="A25" s="65" t="s">
        <v>83</v>
      </c>
      <c r="B25" s="65" t="s">
        <v>84</v>
      </c>
      <c r="C25" t="s">
        <v>85</v>
      </c>
    </row>
    <row r="26" spans="1:6" x14ac:dyDescent="0.25">
      <c r="A26" t="s">
        <v>86</v>
      </c>
      <c r="B26" t="s">
        <v>87</v>
      </c>
      <c r="C26" s="65" t="s">
        <v>88</v>
      </c>
    </row>
    <row r="27" spans="1:6" x14ac:dyDescent="0.25">
      <c r="A27" t="s">
        <v>89</v>
      </c>
      <c r="B27" s="58" t="s">
        <v>90</v>
      </c>
      <c r="C27" t="s">
        <v>91</v>
      </c>
    </row>
    <row r="28" spans="1:6" x14ac:dyDescent="0.25">
      <c r="A28" t="s">
        <v>119</v>
      </c>
      <c r="B28">
        <v>1</v>
      </c>
      <c r="C28" t="s">
        <v>120</v>
      </c>
    </row>
  </sheetData>
  <dataValidations count="1">
    <dataValidation type="list" sqref="B27" xr:uid="{00000000-0002-0000-0100-000000000000}">
      <formula1>"2026,2027"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"/>
  <sheetViews>
    <sheetView workbookViewId="0"/>
  </sheetViews>
  <sheetFormatPr baseColWidth="10" defaultColWidth="9.140625" defaultRowHeight="15" x14ac:dyDescent="0.25"/>
  <cols>
    <col min="1" max="1" width="14" customWidth="1"/>
    <col min="2" max="2" width="43" customWidth="1"/>
    <col min="3" max="3" width="10" customWidth="1"/>
    <col min="4" max="4" width="42" customWidth="1"/>
  </cols>
  <sheetData>
    <row r="1" spans="1:4" x14ac:dyDescent="0.25">
      <c r="A1" s="45" t="s">
        <v>92</v>
      </c>
      <c r="B1" s="46" t="s">
        <v>93</v>
      </c>
      <c r="C1" s="46" t="s">
        <v>94</v>
      </c>
      <c r="D1" s="47" t="s">
        <v>67</v>
      </c>
    </row>
    <row r="2" spans="1:4" x14ac:dyDescent="0.25">
      <c r="A2" s="48">
        <v>46023</v>
      </c>
      <c r="B2" t="s">
        <v>95</v>
      </c>
      <c r="C2">
        <v>2026</v>
      </c>
      <c r="D2" s="49" t="s">
        <v>96</v>
      </c>
    </row>
    <row r="3" spans="1:4" x14ac:dyDescent="0.25">
      <c r="A3" s="48">
        <v>46034</v>
      </c>
      <c r="B3" t="s">
        <v>97</v>
      </c>
      <c r="C3">
        <v>2026</v>
      </c>
      <c r="D3" s="49" t="s">
        <v>96</v>
      </c>
    </row>
    <row r="4" spans="1:4" x14ac:dyDescent="0.25">
      <c r="A4" s="48">
        <v>46104</v>
      </c>
      <c r="B4" t="s">
        <v>98</v>
      </c>
      <c r="C4">
        <v>2026</v>
      </c>
      <c r="D4" s="49" t="s">
        <v>96</v>
      </c>
    </row>
    <row r="5" spans="1:4" x14ac:dyDescent="0.25">
      <c r="A5" s="48">
        <v>46114</v>
      </c>
      <c r="B5" t="s">
        <v>99</v>
      </c>
      <c r="C5">
        <v>2026</v>
      </c>
      <c r="D5" s="49" t="s">
        <v>96</v>
      </c>
    </row>
    <row r="6" spans="1:4" x14ac:dyDescent="0.25">
      <c r="A6" s="48">
        <v>46115</v>
      </c>
      <c r="B6" t="s">
        <v>100</v>
      </c>
      <c r="C6">
        <v>2026</v>
      </c>
      <c r="D6" s="49" t="s">
        <v>96</v>
      </c>
    </row>
    <row r="7" spans="1:4" x14ac:dyDescent="0.25">
      <c r="A7" s="48">
        <v>46143</v>
      </c>
      <c r="B7" t="s">
        <v>101</v>
      </c>
      <c r="C7">
        <v>2026</v>
      </c>
      <c r="D7" s="49" t="s">
        <v>96</v>
      </c>
    </row>
    <row r="8" spans="1:4" x14ac:dyDescent="0.25">
      <c r="A8" s="48">
        <v>46160</v>
      </c>
      <c r="B8" t="s">
        <v>102</v>
      </c>
      <c r="C8">
        <v>2026</v>
      </c>
      <c r="D8" s="49" t="s">
        <v>96</v>
      </c>
    </row>
    <row r="9" spans="1:4" x14ac:dyDescent="0.25">
      <c r="A9" s="48">
        <v>46181</v>
      </c>
      <c r="B9" t="s">
        <v>103</v>
      </c>
      <c r="C9">
        <v>2026</v>
      </c>
      <c r="D9" s="49" t="s">
        <v>96</v>
      </c>
    </row>
    <row r="10" spans="1:4" x14ac:dyDescent="0.25">
      <c r="A10" s="48">
        <v>46188</v>
      </c>
      <c r="B10" t="s">
        <v>104</v>
      </c>
      <c r="C10">
        <v>2026</v>
      </c>
      <c r="D10" s="49" t="s">
        <v>96</v>
      </c>
    </row>
    <row r="11" spans="1:4" x14ac:dyDescent="0.25">
      <c r="A11" s="48">
        <v>46202</v>
      </c>
      <c r="B11" t="s">
        <v>105</v>
      </c>
      <c r="C11">
        <v>2026</v>
      </c>
      <c r="D11" s="49" t="s">
        <v>96</v>
      </c>
    </row>
    <row r="12" spans="1:4" x14ac:dyDescent="0.25">
      <c r="A12" s="48">
        <v>46216</v>
      </c>
      <c r="B12" t="s">
        <v>106</v>
      </c>
      <c r="C12">
        <v>2026</v>
      </c>
      <c r="D12" s="49" t="s">
        <v>96</v>
      </c>
    </row>
    <row r="13" spans="1:4" x14ac:dyDescent="0.25">
      <c r="A13" s="48">
        <v>46223</v>
      </c>
      <c r="B13" t="s">
        <v>107</v>
      </c>
      <c r="C13">
        <v>2026</v>
      </c>
      <c r="D13" s="49" t="s">
        <v>96</v>
      </c>
    </row>
    <row r="14" spans="1:4" x14ac:dyDescent="0.25">
      <c r="A14" s="48">
        <v>46241</v>
      </c>
      <c r="B14" t="s">
        <v>108</v>
      </c>
      <c r="C14">
        <v>2026</v>
      </c>
      <c r="D14" s="49" t="s">
        <v>96</v>
      </c>
    </row>
    <row r="15" spans="1:4" x14ac:dyDescent="0.25">
      <c r="A15" s="48">
        <v>46251</v>
      </c>
      <c r="B15" t="s">
        <v>109</v>
      </c>
      <c r="C15">
        <v>2026</v>
      </c>
      <c r="D15" s="49" t="s">
        <v>96</v>
      </c>
    </row>
    <row r="16" spans="1:4" x14ac:dyDescent="0.25">
      <c r="A16" s="48">
        <v>46307</v>
      </c>
      <c r="B16" t="s">
        <v>110</v>
      </c>
      <c r="C16">
        <v>2026</v>
      </c>
      <c r="D16" s="49" t="s">
        <v>96</v>
      </c>
    </row>
    <row r="17" spans="1:4" x14ac:dyDescent="0.25">
      <c r="A17" s="48">
        <v>46328</v>
      </c>
      <c r="B17" t="s">
        <v>111</v>
      </c>
      <c r="C17">
        <v>2026</v>
      </c>
      <c r="D17" s="49" t="s">
        <v>96</v>
      </c>
    </row>
    <row r="18" spans="1:4" x14ac:dyDescent="0.25">
      <c r="A18" s="48">
        <v>46342</v>
      </c>
      <c r="B18" t="s">
        <v>112</v>
      </c>
      <c r="C18">
        <v>2026</v>
      </c>
      <c r="D18" s="49" t="s">
        <v>96</v>
      </c>
    </row>
    <row r="19" spans="1:4" x14ac:dyDescent="0.25">
      <c r="A19" s="48">
        <v>46364</v>
      </c>
      <c r="B19" t="s">
        <v>113</v>
      </c>
      <c r="C19">
        <v>2026</v>
      </c>
      <c r="D19" s="49" t="s">
        <v>96</v>
      </c>
    </row>
    <row r="20" spans="1:4" x14ac:dyDescent="0.25">
      <c r="A20" s="48">
        <v>46381</v>
      </c>
      <c r="B20" t="s">
        <v>114</v>
      </c>
      <c r="C20">
        <v>2026</v>
      </c>
      <c r="D20" s="49" t="s">
        <v>96</v>
      </c>
    </row>
    <row r="21" spans="1:4" x14ac:dyDescent="0.25">
      <c r="A21" s="48">
        <v>46388</v>
      </c>
      <c r="B21" t="s">
        <v>95</v>
      </c>
      <c r="C21">
        <v>2027</v>
      </c>
      <c r="D21" s="49" t="s">
        <v>96</v>
      </c>
    </row>
    <row r="22" spans="1:4" x14ac:dyDescent="0.25">
      <c r="A22" s="48">
        <v>46398</v>
      </c>
      <c r="B22" t="s">
        <v>97</v>
      </c>
      <c r="C22">
        <v>2027</v>
      </c>
      <c r="D22" s="49" t="s">
        <v>96</v>
      </c>
    </row>
    <row r="23" spans="1:4" x14ac:dyDescent="0.25">
      <c r="A23" s="48">
        <v>46468</v>
      </c>
      <c r="B23" t="s">
        <v>98</v>
      </c>
      <c r="C23">
        <v>2027</v>
      </c>
      <c r="D23" s="49" t="s">
        <v>96</v>
      </c>
    </row>
    <row r="24" spans="1:4" x14ac:dyDescent="0.25">
      <c r="A24" s="48">
        <v>46471</v>
      </c>
      <c r="B24" t="s">
        <v>99</v>
      </c>
      <c r="C24">
        <v>2027</v>
      </c>
      <c r="D24" s="49" t="s">
        <v>96</v>
      </c>
    </row>
    <row r="25" spans="1:4" x14ac:dyDescent="0.25">
      <c r="A25" s="48">
        <v>46472</v>
      </c>
      <c r="B25" t="s">
        <v>100</v>
      </c>
      <c r="C25">
        <v>2027</v>
      </c>
      <c r="D25" s="49" t="s">
        <v>96</v>
      </c>
    </row>
    <row r="26" spans="1:4" x14ac:dyDescent="0.25">
      <c r="A26" s="48">
        <v>46508</v>
      </c>
      <c r="B26" t="s">
        <v>101</v>
      </c>
      <c r="C26">
        <v>2027</v>
      </c>
      <c r="D26" s="49" t="s">
        <v>96</v>
      </c>
    </row>
    <row r="27" spans="1:4" x14ac:dyDescent="0.25">
      <c r="A27" s="48">
        <v>46517</v>
      </c>
      <c r="B27" t="s">
        <v>102</v>
      </c>
      <c r="C27">
        <v>2027</v>
      </c>
      <c r="D27" s="49" t="s">
        <v>96</v>
      </c>
    </row>
    <row r="28" spans="1:4" x14ac:dyDescent="0.25">
      <c r="A28" s="48">
        <v>46538</v>
      </c>
      <c r="B28" t="s">
        <v>103</v>
      </c>
      <c r="C28">
        <v>2027</v>
      </c>
      <c r="D28" s="49" t="s">
        <v>96</v>
      </c>
    </row>
    <row r="29" spans="1:4" x14ac:dyDescent="0.25">
      <c r="A29" s="48">
        <v>46545</v>
      </c>
      <c r="B29" t="s">
        <v>104</v>
      </c>
      <c r="C29">
        <v>2027</v>
      </c>
      <c r="D29" s="49" t="s">
        <v>96</v>
      </c>
    </row>
    <row r="30" spans="1:4" x14ac:dyDescent="0.25">
      <c r="A30" s="48">
        <v>46573</v>
      </c>
      <c r="B30" t="s">
        <v>115</v>
      </c>
      <c r="C30">
        <v>2027</v>
      </c>
      <c r="D30" s="49" t="s">
        <v>96</v>
      </c>
    </row>
    <row r="31" spans="1:4" x14ac:dyDescent="0.25">
      <c r="A31" s="48">
        <v>46580</v>
      </c>
      <c r="B31" t="s">
        <v>106</v>
      </c>
      <c r="C31">
        <v>2027</v>
      </c>
      <c r="D31" s="49" t="s">
        <v>96</v>
      </c>
    </row>
    <row r="32" spans="1:4" x14ac:dyDescent="0.25">
      <c r="A32" s="48">
        <v>46588</v>
      </c>
      <c r="B32" t="s">
        <v>107</v>
      </c>
      <c r="C32">
        <v>2027</v>
      </c>
      <c r="D32" s="49" t="s">
        <v>96</v>
      </c>
    </row>
    <row r="33" spans="1:4" x14ac:dyDescent="0.25">
      <c r="A33" s="48">
        <v>46606</v>
      </c>
      <c r="B33" t="s">
        <v>108</v>
      </c>
      <c r="C33">
        <v>2027</v>
      </c>
      <c r="D33" s="49" t="s">
        <v>96</v>
      </c>
    </row>
    <row r="34" spans="1:4" x14ac:dyDescent="0.25">
      <c r="A34" s="48">
        <v>46615</v>
      </c>
      <c r="B34" t="s">
        <v>109</v>
      </c>
      <c r="C34">
        <v>2027</v>
      </c>
      <c r="D34" s="49" t="s">
        <v>96</v>
      </c>
    </row>
    <row r="35" spans="1:4" x14ac:dyDescent="0.25">
      <c r="A35" s="48">
        <v>46678</v>
      </c>
      <c r="B35" t="s">
        <v>116</v>
      </c>
      <c r="C35">
        <v>2027</v>
      </c>
      <c r="D35" s="49" t="s">
        <v>96</v>
      </c>
    </row>
    <row r="36" spans="1:4" x14ac:dyDescent="0.25">
      <c r="A36" s="48">
        <v>46692</v>
      </c>
      <c r="B36" t="s">
        <v>117</v>
      </c>
      <c r="C36">
        <v>2027</v>
      </c>
      <c r="D36" s="49" t="s">
        <v>96</v>
      </c>
    </row>
    <row r="37" spans="1:4" x14ac:dyDescent="0.25">
      <c r="A37" s="48">
        <v>46706</v>
      </c>
      <c r="B37" t="s">
        <v>112</v>
      </c>
      <c r="C37">
        <v>2027</v>
      </c>
      <c r="D37" s="49" t="s">
        <v>96</v>
      </c>
    </row>
    <row r="38" spans="1:4" x14ac:dyDescent="0.25">
      <c r="A38" s="48">
        <v>46729</v>
      </c>
      <c r="B38" t="s">
        <v>113</v>
      </c>
      <c r="C38">
        <v>2027</v>
      </c>
      <c r="D38" s="49" t="s">
        <v>96</v>
      </c>
    </row>
    <row r="39" spans="1:4" x14ac:dyDescent="0.25">
      <c r="A39" s="50">
        <v>46746</v>
      </c>
      <c r="B39" s="51" t="s">
        <v>114</v>
      </c>
      <c r="C39" s="51">
        <v>2027</v>
      </c>
      <c r="D39" s="5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</vt:lpstr>
      <vt:lpstr>Parametros_2026</vt:lpstr>
      <vt:lpstr>Festivos_2026_2027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Cabrera Molina</dc:creator>
  <cp:lastModifiedBy>Elkin Payares Garcia</cp:lastModifiedBy>
  <dcterms:created xsi:type="dcterms:W3CDTF">2026-09-08T14:48:52Z</dcterms:created>
  <dcterms:modified xsi:type="dcterms:W3CDTF">2026-09-09T15:08:52Z</dcterms:modified>
</cp:coreProperties>
</file>